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/>
  <bookViews>
    <workbookView xWindow="0" yWindow="0" windowWidth="20490" windowHeight="7755" tabRatio="857" firstSheet="4" activeTab="10"/>
  </bookViews>
  <sheets>
    <sheet name="C-1 Avd Cost SNE App C no" sheetId="21" r:id="rId1"/>
    <sheet name="C-2 Avd Cost SNE App C some" sheetId="15" r:id="rId2"/>
    <sheet name="C-3 Avd Cost NNE App C no" sheetId="19" r:id="rId3"/>
    <sheet name="C-4 Avd Cost NNE App C some" sheetId="18" r:id="rId4"/>
    <sheet name="C-5 Avd Cost VT App C no" sheetId="17" r:id="rId5"/>
    <sheet name="AESC 2015 Gas DRIPE CT" sheetId="29" r:id="rId6"/>
    <sheet name="AESC 2015 Gas DRIPE MA" sheetId="30" r:id="rId7"/>
    <sheet name="AESC 2015 Gas DRIPE ME" sheetId="31" r:id="rId8"/>
    <sheet name="AESC 2015 Gas DRIPE NH" sheetId="32" r:id="rId9"/>
    <sheet name="AESC 2015 Gas DRIPE RI" sheetId="33" r:id="rId10"/>
    <sheet name="AESC 2015 Gas DRIPE VT rev" sheetId="34" r:id="rId11"/>
    <sheet name="AESC 2015 Gas DRIPE New England" sheetId="35" r:id="rId12"/>
  </sheets>
  <externalReferences>
    <externalReference r:id="rId13"/>
    <externalReference r:id="rId14"/>
    <externalReference r:id="rId15"/>
  </externalReferences>
  <definedNames>
    <definedName name="Inflation_Rate" localSheetId="5">[1]Info!$D$50</definedName>
    <definedName name="Inflation_Rate" localSheetId="6">[1]Info!$D$50</definedName>
    <definedName name="Inflation_Rate" localSheetId="7">[1]Info!$D$50</definedName>
    <definedName name="Inflation_Rate" localSheetId="11">[1]Info!$D$50</definedName>
    <definedName name="Inflation_Rate" localSheetId="8">[1]Info!$D$50</definedName>
    <definedName name="Inflation_Rate" localSheetId="9">[1]Info!$D$50</definedName>
    <definedName name="Inflation_Rate" localSheetId="10">[1]Info!$D$50</definedName>
    <definedName name="Inflation_Rate">[2]Info!$D$50</definedName>
    <definedName name="Inflation_Rate_Conflict">[3]Summary!$E$10</definedName>
    <definedName name="mmbtu" localSheetId="5">#REF!</definedName>
    <definedName name="mmbtu" localSheetId="6">#REF!</definedName>
    <definedName name="mmbtu" localSheetId="7">#REF!</definedName>
    <definedName name="mmbtu" localSheetId="11">#REF!</definedName>
    <definedName name="mmbtu" localSheetId="8">#REF!</definedName>
    <definedName name="mmbtu" localSheetId="9">#REF!</definedName>
    <definedName name="mmbtu" localSheetId="10">#REF!</definedName>
    <definedName name="mmbtu" localSheetId="0">#REF!</definedName>
    <definedName name="mmbtu" localSheetId="2">#REF!</definedName>
    <definedName name="mmbtu" localSheetId="3">#REF!</definedName>
    <definedName name="mmbtu" localSheetId="4">#REF!</definedName>
    <definedName name="mmbtu">#REF!</definedName>
    <definedName name="NEstates" localSheetId="5">#REF!</definedName>
    <definedName name="NEstates" localSheetId="6">#REF!</definedName>
    <definedName name="NEstates" localSheetId="7">#REF!</definedName>
    <definedName name="NEstates" localSheetId="11">#REF!</definedName>
    <definedName name="NEstates" localSheetId="8">#REF!</definedName>
    <definedName name="NEstates" localSheetId="9">#REF!</definedName>
    <definedName name="NEstates" localSheetId="10">#REF!</definedName>
    <definedName name="NEstates">#REF!</definedName>
    <definedName name="_xlnm.Print_Area" localSheetId="5">'AESC 2015 Gas DRIPE CT'!$B$1:$Q$51</definedName>
    <definedName name="_xlnm.Print_Area" localSheetId="6">'AESC 2015 Gas DRIPE MA'!$B$1:$Q$51</definedName>
    <definedName name="_xlnm.Print_Area" localSheetId="7">'AESC 2015 Gas DRIPE ME'!$B$1:$Q$51</definedName>
    <definedName name="_xlnm.Print_Area" localSheetId="11">'AESC 2015 Gas DRIPE New England'!$B$1:$Q$51</definedName>
    <definedName name="_xlnm.Print_Area" localSheetId="8">'AESC 2015 Gas DRIPE NH'!$B$1:$Q$51</definedName>
    <definedName name="_xlnm.Print_Area" localSheetId="9">'AESC 2015 Gas DRIPE RI'!$B$1:$Q$51</definedName>
    <definedName name="_xlnm.Print_Area" localSheetId="10">'AESC 2015 Gas DRIPE VT rev'!$B$1:$Q$51</definedName>
    <definedName name="_xlnm.Print_Area" localSheetId="0">'C-1 Avd Cost SNE App C no'!$B$1:$O$45</definedName>
    <definedName name="_xlnm.Print_Area" localSheetId="1">'C-2 Avd Cost SNE App C some'!$B$1:$O$45</definedName>
    <definedName name="_xlnm.Print_Area" localSheetId="2">'C-3 Avd Cost NNE App C no'!$B$1:$O$45</definedName>
    <definedName name="_xlnm.Print_Area" localSheetId="3">'C-4 Avd Cost NNE App C some'!$B$1:$N$45</definedName>
    <definedName name="_xlnm.Print_Area" localSheetId="4">'C-5 Avd Cost VT App C no'!$B$1:$I$45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7" l="1"/>
  <c r="F42" i="17"/>
  <c r="H41" i="17"/>
  <c r="G41" i="17"/>
  <c r="F41" i="17"/>
  <c r="H40" i="17"/>
  <c r="G40" i="17"/>
  <c r="F40" i="17"/>
  <c r="E42" i="17"/>
  <c r="E41" i="17"/>
  <c r="E40" i="17"/>
  <c r="G24" i="17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F24" i="17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E24" i="17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P45" i="35" l="1"/>
  <c r="N45" i="35"/>
  <c r="M45" i="35"/>
  <c r="L45" i="35"/>
  <c r="J45" i="35"/>
  <c r="I45" i="35"/>
  <c r="H45" i="35"/>
  <c r="G45" i="35"/>
  <c r="E45" i="35"/>
  <c r="P44" i="35"/>
  <c r="N44" i="35"/>
  <c r="M44" i="35"/>
  <c r="L44" i="35"/>
  <c r="J44" i="35"/>
  <c r="I44" i="35"/>
  <c r="H44" i="35"/>
  <c r="G44" i="35"/>
  <c r="E44" i="35"/>
  <c r="P43" i="35"/>
  <c r="N43" i="35"/>
  <c r="M43" i="35"/>
  <c r="L43" i="35"/>
  <c r="J43" i="35"/>
  <c r="I43" i="35"/>
  <c r="H43" i="35"/>
  <c r="G43" i="35"/>
  <c r="E43" i="35"/>
  <c r="P45" i="34"/>
  <c r="N45" i="34"/>
  <c r="M45" i="34"/>
  <c r="L45" i="34"/>
  <c r="J45" i="34"/>
  <c r="I45" i="34"/>
  <c r="H45" i="34"/>
  <c r="G45" i="34"/>
  <c r="E45" i="34"/>
  <c r="P44" i="34"/>
  <c r="N44" i="34"/>
  <c r="M44" i="34"/>
  <c r="L44" i="34"/>
  <c r="J44" i="34"/>
  <c r="I44" i="34"/>
  <c r="H44" i="34"/>
  <c r="G44" i="34"/>
  <c r="E44" i="34"/>
  <c r="P43" i="34"/>
  <c r="N43" i="34"/>
  <c r="M43" i="34"/>
  <c r="L43" i="34"/>
  <c r="J43" i="34"/>
  <c r="I43" i="34"/>
  <c r="H43" i="34"/>
  <c r="G43" i="34"/>
  <c r="E43" i="34"/>
  <c r="E43" i="33"/>
  <c r="G43" i="33"/>
  <c r="H43" i="33"/>
  <c r="I43" i="33"/>
  <c r="J43" i="33"/>
  <c r="L43" i="33"/>
  <c r="M43" i="33"/>
  <c r="N43" i="33"/>
  <c r="P43" i="33"/>
  <c r="E44" i="33"/>
  <c r="G44" i="33"/>
  <c r="H44" i="33"/>
  <c r="I44" i="33"/>
  <c r="J44" i="33"/>
  <c r="L44" i="33"/>
  <c r="M44" i="33"/>
  <c r="N44" i="33"/>
  <c r="P44" i="33"/>
  <c r="E45" i="33"/>
  <c r="G45" i="33"/>
  <c r="H45" i="33"/>
  <c r="I45" i="33"/>
  <c r="J45" i="33"/>
  <c r="L45" i="33"/>
  <c r="M45" i="33"/>
  <c r="N45" i="33"/>
  <c r="P45" i="33"/>
  <c r="P45" i="32"/>
  <c r="N45" i="32"/>
  <c r="M45" i="32"/>
  <c r="L45" i="32"/>
  <c r="J45" i="32"/>
  <c r="I45" i="32"/>
  <c r="H45" i="32"/>
  <c r="G45" i="32"/>
  <c r="E45" i="32"/>
  <c r="P44" i="32"/>
  <c r="N44" i="32"/>
  <c r="M44" i="32"/>
  <c r="L44" i="32"/>
  <c r="J44" i="32"/>
  <c r="I44" i="32"/>
  <c r="H44" i="32"/>
  <c r="G44" i="32"/>
  <c r="E44" i="32"/>
  <c r="P43" i="32"/>
  <c r="N43" i="32"/>
  <c r="M43" i="32"/>
  <c r="L43" i="32"/>
  <c r="J43" i="32"/>
  <c r="I43" i="32"/>
  <c r="H43" i="32"/>
  <c r="G43" i="32"/>
  <c r="E43" i="32"/>
  <c r="P45" i="31"/>
  <c r="N45" i="31"/>
  <c r="M45" i="31"/>
  <c r="L45" i="31"/>
  <c r="J45" i="31"/>
  <c r="I45" i="31"/>
  <c r="H45" i="31"/>
  <c r="G45" i="31"/>
  <c r="E45" i="31"/>
  <c r="P44" i="31"/>
  <c r="N44" i="31"/>
  <c r="M44" i="31"/>
  <c r="L44" i="31"/>
  <c r="J44" i="31"/>
  <c r="I44" i="31"/>
  <c r="H44" i="31"/>
  <c r="G44" i="31"/>
  <c r="E44" i="31"/>
  <c r="P43" i="31"/>
  <c r="N43" i="31"/>
  <c r="M43" i="31"/>
  <c r="L43" i="31"/>
  <c r="J43" i="31"/>
  <c r="I43" i="31"/>
  <c r="H43" i="31"/>
  <c r="G43" i="31"/>
  <c r="E43" i="31"/>
  <c r="P45" i="30"/>
  <c r="N45" i="30"/>
  <c r="M45" i="30"/>
  <c r="L45" i="30"/>
  <c r="J45" i="30"/>
  <c r="I45" i="30"/>
  <c r="H45" i="30"/>
  <c r="G45" i="30"/>
  <c r="E45" i="30"/>
  <c r="P44" i="30"/>
  <c r="N44" i="30"/>
  <c r="M44" i="30"/>
  <c r="L44" i="30"/>
  <c r="J44" i="30"/>
  <c r="I44" i="30"/>
  <c r="H44" i="30"/>
  <c r="G44" i="30"/>
  <c r="E44" i="30"/>
  <c r="P43" i="30"/>
  <c r="N43" i="30"/>
  <c r="M43" i="30"/>
  <c r="L43" i="30"/>
  <c r="J43" i="30"/>
  <c r="I43" i="30"/>
  <c r="H43" i="30"/>
  <c r="G43" i="30"/>
  <c r="E43" i="30"/>
  <c r="P45" i="29"/>
  <c r="N45" i="29"/>
  <c r="M45" i="29"/>
  <c r="L45" i="29"/>
  <c r="J45" i="29"/>
  <c r="I45" i="29"/>
  <c r="H45" i="29"/>
  <c r="G45" i="29"/>
  <c r="E45" i="29"/>
  <c r="P44" i="29"/>
  <c r="N44" i="29"/>
  <c r="M44" i="29"/>
  <c r="L44" i="29"/>
  <c r="J44" i="29"/>
  <c r="I44" i="29"/>
  <c r="H44" i="29"/>
  <c r="G44" i="29"/>
  <c r="E44" i="29"/>
  <c r="P43" i="29"/>
  <c r="N43" i="29"/>
  <c r="M43" i="29"/>
  <c r="L43" i="29"/>
  <c r="J43" i="29"/>
  <c r="I43" i="29"/>
  <c r="H43" i="29"/>
  <c r="G43" i="29"/>
  <c r="E43" i="29"/>
  <c r="N48" i="21" l="1"/>
  <c r="L48" i="21"/>
  <c r="H48" i="21"/>
  <c r="G48" i="21"/>
  <c r="C9" i="2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E48" i="21" l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J48" i="21"/>
  <c r="J24" i="21" s="1"/>
  <c r="J25" i="21" s="1"/>
  <c r="J26" i="21" s="1"/>
  <c r="J27" i="21" s="1"/>
  <c r="J28" i="21" s="1"/>
  <c r="J29" i="21" s="1"/>
  <c r="J30" i="21" s="1"/>
  <c r="J31" i="21" s="1"/>
  <c r="J32" i="21" s="1"/>
  <c r="J33" i="21" s="1"/>
  <c r="J34" i="21" s="1"/>
  <c r="J35" i="21" s="1"/>
  <c r="J36" i="21" s="1"/>
  <c r="J37" i="21" s="1"/>
  <c r="J38" i="21" s="1"/>
  <c r="N41" i="21"/>
  <c r="N40" i="21"/>
  <c r="J42" i="21"/>
  <c r="F48" i="21"/>
  <c r="F24" i="2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K48" i="21"/>
  <c r="K24" i="21" s="1"/>
  <c r="G24" i="2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L24" i="21"/>
  <c r="L25" i="21" s="1"/>
  <c r="L26" i="21" s="1"/>
  <c r="L27" i="21" s="1"/>
  <c r="L28" i="21" s="1"/>
  <c r="L29" i="21" s="1"/>
  <c r="L30" i="21" s="1"/>
  <c r="L31" i="21" s="1"/>
  <c r="L32" i="21" s="1"/>
  <c r="L33" i="21" s="1"/>
  <c r="L34" i="21" s="1"/>
  <c r="L35" i="21" s="1"/>
  <c r="L36" i="21" s="1"/>
  <c r="L37" i="21" s="1"/>
  <c r="L38" i="21" s="1"/>
  <c r="H41" i="21"/>
  <c r="H40" i="21"/>
  <c r="E42" i="21"/>
  <c r="G41" i="21"/>
  <c r="G40" i="21"/>
  <c r="L42" i="21"/>
  <c r="L41" i="21"/>
  <c r="L40" i="21"/>
  <c r="H24" i="2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N24" i="21"/>
  <c r="N25" i="21" s="1"/>
  <c r="N26" i="21" s="1"/>
  <c r="N27" i="21" s="1"/>
  <c r="N28" i="21" s="1"/>
  <c r="N29" i="21" s="1"/>
  <c r="N30" i="21" s="1"/>
  <c r="N31" i="21" s="1"/>
  <c r="N32" i="21" s="1"/>
  <c r="N33" i="21" s="1"/>
  <c r="N34" i="21" s="1"/>
  <c r="N35" i="21" s="1"/>
  <c r="N36" i="21" s="1"/>
  <c r="N37" i="21" s="1"/>
  <c r="N38" i="21" s="1"/>
  <c r="E40" i="21"/>
  <c r="J40" i="21"/>
  <c r="E41" i="21"/>
  <c r="J41" i="21"/>
  <c r="F40" i="21"/>
  <c r="K40" i="21"/>
  <c r="F41" i="21"/>
  <c r="K41" i="21"/>
  <c r="K25" i="21" l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G42" i="21"/>
  <c r="H42" i="21"/>
  <c r="F42" i="21"/>
  <c r="N42" i="21"/>
  <c r="K42" i="21" l="1"/>
  <c r="L48" i="19" l="1"/>
  <c r="J48" i="19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J37" i="19" s="1"/>
  <c r="J38" i="19" s="1"/>
  <c r="G48" i="19"/>
  <c r="E48" i="19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N48" i="19"/>
  <c r="H48" i="19"/>
  <c r="L41" i="19"/>
  <c r="G41" i="19"/>
  <c r="J42" i="19"/>
  <c r="E42" i="19"/>
  <c r="C9" i="19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N48" i="18"/>
  <c r="L48" i="18"/>
  <c r="K48" i="18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H48" i="18"/>
  <c r="G48" i="18"/>
  <c r="F48" i="18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C10" i="18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K42" i="18"/>
  <c r="F42" i="18"/>
  <c r="C9" i="18"/>
  <c r="H48" i="17"/>
  <c r="H24" i="17" s="1"/>
  <c r="G48" i="17"/>
  <c r="E48" i="17"/>
  <c r="C9" i="17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9" i="15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H25" i="17" l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42" i="17"/>
  <c r="G42" i="19"/>
  <c r="L42" i="19"/>
  <c r="H24" i="19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N24" i="19"/>
  <c r="N25" i="19" s="1"/>
  <c r="N26" i="19" s="1"/>
  <c r="N27" i="19" s="1"/>
  <c r="N28" i="19" s="1"/>
  <c r="N29" i="19" s="1"/>
  <c r="N30" i="19" s="1"/>
  <c r="N31" i="19" s="1"/>
  <c r="N32" i="19" s="1"/>
  <c r="N33" i="19" s="1"/>
  <c r="N34" i="19" s="1"/>
  <c r="N35" i="19" s="1"/>
  <c r="N36" i="19" s="1"/>
  <c r="N37" i="19" s="1"/>
  <c r="N38" i="19" s="1"/>
  <c r="G24" i="19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L24" i="19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E40" i="19"/>
  <c r="J40" i="19"/>
  <c r="E41" i="19"/>
  <c r="J41" i="19"/>
  <c r="F40" i="19"/>
  <c r="K40" i="19"/>
  <c r="F41" i="19"/>
  <c r="K41" i="19"/>
  <c r="F48" i="19"/>
  <c r="F24" i="19" s="1"/>
  <c r="K48" i="19"/>
  <c r="K24" i="19" s="1"/>
  <c r="G40" i="19"/>
  <c r="L40" i="19"/>
  <c r="H40" i="19"/>
  <c r="N40" i="19"/>
  <c r="H41" i="19"/>
  <c r="N41" i="19"/>
  <c r="J24" i="18"/>
  <c r="J25" i="18" s="1"/>
  <c r="J26" i="18" s="1"/>
  <c r="J27" i="18" s="1"/>
  <c r="J28" i="18" s="1"/>
  <c r="J29" i="18" s="1"/>
  <c r="J30" i="18" s="1"/>
  <c r="J31" i="18" s="1"/>
  <c r="J32" i="18" s="1"/>
  <c r="J33" i="18" s="1"/>
  <c r="J34" i="18" s="1"/>
  <c r="J35" i="18" s="1"/>
  <c r="J36" i="18" s="1"/>
  <c r="J37" i="18" s="1"/>
  <c r="J38" i="18" s="1"/>
  <c r="G42" i="18"/>
  <c r="G24" i="18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L24" i="18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E40" i="18"/>
  <c r="J40" i="18"/>
  <c r="E41" i="18"/>
  <c r="J41" i="18"/>
  <c r="E48" i="18"/>
  <c r="E24" i="18" s="1"/>
  <c r="J48" i="18"/>
  <c r="H24" i="18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N24" i="18"/>
  <c r="N25" i="18" s="1"/>
  <c r="N26" i="18" s="1"/>
  <c r="N27" i="18" s="1"/>
  <c r="N28" i="18" s="1"/>
  <c r="N29" i="18" s="1"/>
  <c r="N30" i="18" s="1"/>
  <c r="N31" i="18" s="1"/>
  <c r="N32" i="18" s="1"/>
  <c r="N33" i="18" s="1"/>
  <c r="N34" i="18" s="1"/>
  <c r="N35" i="18" s="1"/>
  <c r="N36" i="18" s="1"/>
  <c r="N37" i="18" s="1"/>
  <c r="N38" i="18" s="1"/>
  <c r="F40" i="18"/>
  <c r="K40" i="18"/>
  <c r="F41" i="18"/>
  <c r="K41" i="18"/>
  <c r="G40" i="18"/>
  <c r="L40" i="18"/>
  <c r="G41" i="18"/>
  <c r="L41" i="18"/>
  <c r="H40" i="18"/>
  <c r="N40" i="18"/>
  <c r="H41" i="18"/>
  <c r="N41" i="18"/>
  <c r="F48" i="17"/>
  <c r="K48" i="15"/>
  <c r="F48" i="15"/>
  <c r="G41" i="15"/>
  <c r="G40" i="15"/>
  <c r="L41" i="15"/>
  <c r="L40" i="15"/>
  <c r="E24" i="15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48" i="15"/>
  <c r="J48" i="15"/>
  <c r="J24" i="15" s="1"/>
  <c r="F40" i="15"/>
  <c r="F41" i="15"/>
  <c r="N41" i="15"/>
  <c r="N40" i="15"/>
  <c r="F24" i="15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K40" i="15"/>
  <c r="K41" i="15"/>
  <c r="E41" i="15"/>
  <c r="E40" i="15"/>
  <c r="J41" i="15"/>
  <c r="J40" i="15"/>
  <c r="G48" i="15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L48" i="15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H41" i="15"/>
  <c r="H40" i="15"/>
  <c r="K24" i="15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36" i="15" s="1"/>
  <c r="K37" i="15" s="1"/>
  <c r="K38" i="15" s="1"/>
  <c r="H48" i="15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N48" i="15"/>
  <c r="N24" i="15" s="1"/>
  <c r="N25" i="15" s="1"/>
  <c r="N26" i="15" s="1"/>
  <c r="N27" i="15" s="1"/>
  <c r="N28" i="15" s="1"/>
  <c r="N29" i="15" s="1"/>
  <c r="N30" i="15" s="1"/>
  <c r="N31" i="15" s="1"/>
  <c r="N32" i="15" s="1"/>
  <c r="N33" i="15" s="1"/>
  <c r="N34" i="15" s="1"/>
  <c r="N35" i="15" s="1"/>
  <c r="N36" i="15" s="1"/>
  <c r="N37" i="15" s="1"/>
  <c r="N38" i="15" s="1"/>
  <c r="F25" i="19" l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42" i="19"/>
  <c r="K25" i="19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42" i="19"/>
  <c r="N42" i="19"/>
  <c r="H42" i="19"/>
  <c r="E25" i="18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J42" i="18"/>
  <c r="L42" i="18"/>
  <c r="N42" i="18"/>
  <c r="H42" i="18"/>
  <c r="J25" i="15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42" i="15"/>
  <c r="K42" i="15"/>
  <c r="N42" i="15"/>
  <c r="G42" i="15"/>
  <c r="H42" i="15"/>
  <c r="E42" i="15"/>
  <c r="L42" i="15"/>
  <c r="F42" i="15"/>
  <c r="E42" i="18" l="1"/>
</calcChain>
</file>

<file path=xl/sharedStrings.xml><?xml version="1.0" encoding="utf-8"?>
<sst xmlns="http://schemas.openxmlformats.org/spreadsheetml/2006/main" count="282" uniqueCount="50">
  <si>
    <t>RESIDENTIAL</t>
  </si>
  <si>
    <t>COMMERCIAL &amp; INDUSTRIAL</t>
  </si>
  <si>
    <t>ALL RETAIL END USES</t>
  </si>
  <si>
    <t>Year</t>
  </si>
  <si>
    <t>Non Heating</t>
  </si>
  <si>
    <t>Hot Water</t>
  </si>
  <si>
    <t>Heating</t>
  </si>
  <si>
    <t>All</t>
  </si>
  <si>
    <t>Avoided Cost of Gas to Retail Customers by End Use -  Southern  New England (CT, MA, RI)</t>
  </si>
  <si>
    <t>Avoidable Retail Margin (2015$/MMBtu) - SOME</t>
  </si>
  <si>
    <t>LEVELIZED</t>
  </si>
  <si>
    <t>2016-2025</t>
  </si>
  <si>
    <t>(a)</t>
  </si>
  <si>
    <t>2016-2030</t>
  </si>
  <si>
    <t>2016-2045</t>
  </si>
  <si>
    <t>(b)</t>
  </si>
  <si>
    <t>Avoidable Retail Margin (2015$/MMBtu) - NONE</t>
  </si>
  <si>
    <t>CAGR 2019-2028</t>
  </si>
  <si>
    <t>`</t>
  </si>
  <si>
    <t>Avoided Cost of  Gas  to Retail Customers by End Use -  Northern New England (NH, ME)</t>
  </si>
  <si>
    <t>Exhibit C-2</t>
  </si>
  <si>
    <t>Exhibit C-3</t>
  </si>
  <si>
    <t>Exhibit C-5</t>
  </si>
  <si>
    <t>Exhibit C-4</t>
  </si>
  <si>
    <t xml:space="preserve">Avoided Cost of Gas by Retail End Use -  Vermont (VT)  </t>
  </si>
  <si>
    <t>Avoided Cost of  Gas by Retail End Use -  Northern New England (NH, ME)</t>
  </si>
  <si>
    <t>Values 2031-2045 extrapolated per Compound Annual Growth Rate (2021-2030)</t>
  </si>
  <si>
    <t>AESC 2015  - Gas Supply DRIPE and Gas Cross DRIPE  (2015$/MMBtu)</t>
  </si>
  <si>
    <t>Gas Supply DRIPE (applicable to reductions in every end-use)</t>
  </si>
  <si>
    <t>Gas Cross DRIPE (applicable to reductions by end-use)</t>
  </si>
  <si>
    <t>Exhibit C-7. Connecticut</t>
  </si>
  <si>
    <t xml:space="preserve">Levelized </t>
  </si>
  <si>
    <t>Notes</t>
  </si>
  <si>
    <t>Values for years 2016 through 2030 from AESC 2015 modeling.</t>
  </si>
  <si>
    <t>Values for years from 2031 onward held at 2030 levels.</t>
  </si>
  <si>
    <t>Exhibit C-8. Massachusetts</t>
  </si>
  <si>
    <t>Exhibit C-9. Maine</t>
  </si>
  <si>
    <t>Exhibit C-10. New Hampshire</t>
  </si>
  <si>
    <t>Exhibit C-11. Rhode Island</t>
  </si>
  <si>
    <t>Exhibit C-12. Vermont</t>
  </si>
  <si>
    <t>Exhibit C-13. New England</t>
  </si>
  <si>
    <t>Design day</t>
  </si>
  <si>
    <t xml:space="preserve">Peak Days </t>
  </si>
  <si>
    <t xml:space="preserve">Remaining winter </t>
  </si>
  <si>
    <t xml:space="preserve">Shoulder / summer </t>
  </si>
  <si>
    <t>Days</t>
  </si>
  <si>
    <t>Real discount rate:</t>
  </si>
  <si>
    <t>Illustrative real discount rate:</t>
  </si>
  <si>
    <t>Exhibit C-1</t>
  </si>
  <si>
    <t>Revised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</si>
</sst>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0.000"/>
    <numFmt numFmtId="166" formatCode="_(&quot;$&quot;* #,##0.000_);_(&quot;$&quot;* \(#,##0.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23" xfId="0" applyFill="1" applyBorder="1"/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2" borderId="22" xfId="0" applyNumberFormat="1" applyFill="1" applyBorder="1"/>
    <xf numFmtId="2" fontId="0" fillId="2" borderId="22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2" fontId="0" fillId="2" borderId="3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2" fontId="0" fillId="2" borderId="36" xfId="0" applyNumberFormat="1" applyFill="1" applyBorder="1" applyAlignment="1">
      <alignment horizontal="center" vertical="center"/>
    </xf>
    <xf numFmtId="2" fontId="0" fillId="2" borderId="37" xfId="0" applyNumberFormat="1" applyFill="1" applyBorder="1" applyAlignment="1">
      <alignment horizontal="center" vertical="center"/>
    </xf>
    <xf numFmtId="2" fontId="0" fillId="2" borderId="38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39" xfId="0" applyNumberFormat="1" applyFill="1" applyBorder="1" applyAlignment="1">
      <alignment horizontal="center" vertical="center"/>
    </xf>
    <xf numFmtId="2" fontId="0" fillId="2" borderId="36" xfId="0" applyNumberForma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2" fontId="0" fillId="2" borderId="33" xfId="0" applyNumberFormat="1" applyFill="1" applyBorder="1" applyAlignment="1">
      <alignment horizontal="center" vertical="center"/>
    </xf>
    <xf numFmtId="2" fontId="0" fillId="2" borderId="34" xfId="0" applyNumberFormat="1" applyFill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left"/>
    </xf>
    <xf numFmtId="10" fontId="0" fillId="2" borderId="0" xfId="0" applyNumberFormat="1" applyFill="1" applyBorder="1" applyAlignment="1">
      <alignment horizontal="center"/>
    </xf>
    <xf numFmtId="0" fontId="0" fillId="0" borderId="0" xfId="0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0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 wrapText="1"/>
    </xf>
    <xf numFmtId="2" fontId="0" fillId="2" borderId="40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2" fontId="0" fillId="2" borderId="44" xfId="0" applyNumberFormat="1" applyFill="1" applyBorder="1" applyAlignment="1">
      <alignment horizontal="center"/>
    </xf>
    <xf numFmtId="2" fontId="0" fillId="2" borderId="45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46" xfId="0" applyNumberFormat="1" applyFill="1" applyBorder="1" applyAlignment="1">
      <alignment horizontal="center" vertical="center"/>
    </xf>
    <xf numFmtId="2" fontId="0" fillId="2" borderId="44" xfId="0" applyNumberFormat="1" applyFill="1" applyBorder="1" applyAlignment="1">
      <alignment horizontal="center" vertical="center"/>
    </xf>
    <xf numFmtId="2" fontId="0" fillId="2" borderId="4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right" wrapText="1"/>
    </xf>
    <xf numFmtId="0" fontId="0" fillId="2" borderId="9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2" borderId="22" xfId="0" applyFill="1" applyBorder="1" applyAlignment="1">
      <alignment horizontal="center" wrapText="1"/>
    </xf>
    <xf numFmtId="1" fontId="0" fillId="2" borderId="2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0" borderId="0" xfId="0" applyNumberFormat="1" applyBorder="1"/>
    <xf numFmtId="0" fontId="2" fillId="0" borderId="0" xfId="0" applyFont="1" applyAlignment="1">
      <alignment wrapText="1"/>
    </xf>
    <xf numFmtId="0" fontId="2" fillId="0" borderId="17" xfId="0" applyFont="1" applyBorder="1" applyAlignment="1"/>
    <xf numFmtId="0" fontId="2" fillId="0" borderId="0" xfId="0" applyFont="1" applyAlignment="1">
      <alignment vertical="center"/>
    </xf>
    <xf numFmtId="0" fontId="0" fillId="2" borderId="13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2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1" fillId="0" borderId="0" xfId="1"/>
    <xf numFmtId="0" fontId="1" fillId="0" borderId="0" xfId="1" applyAlignment="1">
      <alignment horizontal="center"/>
    </xf>
    <xf numFmtId="0" fontId="4" fillId="0" borderId="0" xfId="1" applyFont="1"/>
    <xf numFmtId="0" fontId="1" fillId="0" borderId="5" xfId="1" applyBorder="1"/>
    <xf numFmtId="0" fontId="1" fillId="0" borderId="7" xfId="1" applyBorder="1"/>
    <xf numFmtId="0" fontId="1" fillId="0" borderId="0" xfId="1" applyBorder="1"/>
    <xf numFmtId="0" fontId="1" fillId="0" borderId="8" xfId="1" applyBorder="1"/>
    <xf numFmtId="0" fontId="1" fillId="0" borderId="9" xfId="1" applyBorder="1"/>
    <xf numFmtId="0" fontId="1" fillId="0" borderId="16" xfId="1" applyBorder="1"/>
    <xf numFmtId="0" fontId="1" fillId="0" borderId="18" xfId="1" applyBorder="1"/>
    <xf numFmtId="0" fontId="1" fillId="2" borderId="8" xfId="1" applyFill="1" applyBorder="1"/>
    <xf numFmtId="0" fontId="1" fillId="2" borderId="9" xfId="1" applyFill="1" applyBorder="1"/>
    <xf numFmtId="0" fontId="1" fillId="2" borderId="0" xfId="1" applyFill="1" applyBorder="1" applyAlignment="1">
      <alignment horizontal="center"/>
    </xf>
    <xf numFmtId="165" fontId="1" fillId="3" borderId="0" xfId="1" applyNumberFormat="1" applyFill="1" applyBorder="1" applyAlignment="1">
      <alignment horizontal="center"/>
    </xf>
    <xf numFmtId="165" fontId="1" fillId="2" borderId="0" xfId="1" applyNumberFormat="1" applyFill="1" applyBorder="1" applyAlignment="1">
      <alignment horizontal="center"/>
    </xf>
    <xf numFmtId="2" fontId="1" fillId="2" borderId="9" xfId="1" applyNumberFormat="1" applyFill="1" applyBorder="1"/>
    <xf numFmtId="44" fontId="1" fillId="2" borderId="3" xfId="3" applyFont="1" applyFill="1" applyBorder="1" applyAlignment="1">
      <alignment horizontal="center"/>
    </xf>
    <xf numFmtId="44" fontId="1" fillId="3" borderId="0" xfId="3" applyFont="1" applyFill="1" applyBorder="1" applyAlignment="1">
      <alignment horizontal="center"/>
    </xf>
    <xf numFmtId="0" fontId="2" fillId="0" borderId="0" xfId="1" applyFont="1"/>
    <xf numFmtId="0" fontId="1" fillId="4" borderId="0" xfId="1" applyFill="1"/>
    <xf numFmtId="44" fontId="1" fillId="0" borderId="3" xfId="3" applyFont="1" applyFill="1" applyBorder="1" applyAlignment="1">
      <alignment horizontal="center"/>
    </xf>
    <xf numFmtId="44" fontId="1" fillId="2" borderId="0" xfId="3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44" fontId="1" fillId="3" borderId="0" xfId="3" applyFont="1" applyFill="1" applyBorder="1"/>
    <xf numFmtId="0" fontId="1" fillId="2" borderId="8" xfId="1" applyFont="1" applyFill="1" applyBorder="1" applyAlignment="1">
      <alignment horizontal="center" wrapText="1"/>
    </xf>
    <xf numFmtId="0" fontId="1" fillId="2" borderId="0" xfId="1" applyFill="1" applyBorder="1" applyAlignment="1">
      <alignment horizontal="center" wrapText="1"/>
    </xf>
    <xf numFmtId="44" fontId="1" fillId="2" borderId="0" xfId="3" applyFont="1" applyFill="1" applyBorder="1" applyAlignment="1">
      <alignment horizontal="left"/>
    </xf>
    <xf numFmtId="0" fontId="1" fillId="2" borderId="8" xfId="1" applyFill="1" applyBorder="1" applyAlignment="1">
      <alignment horizontal="right" wrapText="1"/>
    </xf>
    <xf numFmtId="0" fontId="1" fillId="2" borderId="0" xfId="1" applyFill="1" applyBorder="1" applyAlignment="1">
      <alignment horizontal="right" wrapText="1"/>
    </xf>
    <xf numFmtId="0" fontId="1" fillId="2" borderId="0" xfId="1" applyFont="1" applyFill="1" applyBorder="1" applyAlignment="1">
      <alignment horizontal="center"/>
    </xf>
    <xf numFmtId="0" fontId="1" fillId="2" borderId="16" xfId="1" applyFill="1" applyBorder="1" applyAlignment="1">
      <alignment horizontal="right" wrapText="1"/>
    </xf>
    <xf numFmtId="0" fontId="1" fillId="2" borderId="17" xfId="1" applyFill="1" applyBorder="1" applyAlignment="1">
      <alignment horizontal="right" wrapText="1"/>
    </xf>
    <xf numFmtId="0" fontId="1" fillId="2" borderId="17" xfId="1" applyFill="1" applyBorder="1" applyAlignment="1">
      <alignment horizontal="center"/>
    </xf>
    <xf numFmtId="10" fontId="1" fillId="2" borderId="17" xfId="1" applyNumberFormat="1" applyFill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2" borderId="18" xfId="1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44" fontId="0" fillId="2" borderId="3" xfId="4" applyFont="1" applyFill="1" applyBorder="1" applyAlignment="1">
      <alignment horizontal="center"/>
    </xf>
    <xf numFmtId="0" fontId="0" fillId="2" borderId="17" xfId="1" applyFont="1" applyFill="1" applyBorder="1" applyAlignment="1">
      <alignment horizontal="left"/>
    </xf>
    <xf numFmtId="0" fontId="0" fillId="0" borderId="0" xfId="1" applyFont="1" applyAlignment="1">
      <alignment horizontal="center"/>
    </xf>
    <xf numFmtId="166" fontId="1" fillId="2" borderId="3" xfId="3" applyNumberFormat="1" applyFont="1" applyFill="1" applyBorder="1" applyAlignment="1">
      <alignment horizontal="center"/>
    </xf>
    <xf numFmtId="166" fontId="1" fillId="3" borderId="0" xfId="3" applyNumberFormat="1" applyFont="1" applyFill="1" applyBorder="1" applyAlignment="1">
      <alignment horizontal="center"/>
    </xf>
    <xf numFmtId="166" fontId="1" fillId="0" borderId="3" xfId="3" applyNumberFormat="1" applyFont="1" applyFill="1" applyBorder="1" applyAlignment="1">
      <alignment horizontal="center"/>
    </xf>
    <xf numFmtId="166" fontId="1" fillId="2" borderId="0" xfId="3" applyNumberFormat="1" applyFont="1" applyFill="1" applyBorder="1" applyAlignment="1">
      <alignment horizontal="center"/>
    </xf>
    <xf numFmtId="166" fontId="1" fillId="3" borderId="0" xfId="3" applyNumberFormat="1" applyFont="1" applyFill="1" applyBorder="1"/>
    <xf numFmtId="0" fontId="2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2" borderId="8" xfId="1" applyFont="1" applyFill="1" applyBorder="1" applyAlignment="1">
      <alignment horizontal="center" wrapText="1"/>
    </xf>
    <xf numFmtId="0" fontId="1" fillId="2" borderId="0" xfId="1" applyFill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wrapText="1"/>
    </xf>
    <xf numFmtId="0" fontId="2" fillId="2" borderId="13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15" xfId="1" applyFont="1" applyFill="1" applyBorder="1" applyAlignment="1">
      <alignment horizontal="center" wrapText="1"/>
    </xf>
  </cellXfs>
  <cellStyles count="5">
    <cellStyle name="Currency" xfId="4" builtinId="4"/>
    <cellStyle name="Currency 2" xfId="3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hang\AppData\Local\Microsoft\Windows\Temporary%20Internet%20Files\Content.Outlook\POAOOBB4\Workbooks\Chapter_2_NatGas\Gas%20Price%20Forecast%20and%20Supply%20Summary%20-%20AESC%206-14-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ornby.GMA-US\Dropbox\AESC%20TCR%20Internal%20Team%20ONLY\AESC%202013%20for%20TCR%20team%20internal\Workbooks\Chapter_2_NatGas\Gas%20Price%20Forecast%20and%20Supply%20Summary%20-%20AESC%206-14-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.0.97\09-020%20AESC%20Avoided%20Costs%202009\Deliverables%20Sent%20to%20Client%20and%20Feedback\Task%203%20Deliverables\Common%20Financial%20Parameters%202009-04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cent Forecasts"/>
      <sheetName val="AEO 2013 vs AEO 2012 HH NE"/>
      <sheetName val="Chart 2.1"/>
      <sheetName val="Chart 2.9"/>
      <sheetName val="Chart 2.13"/>
      <sheetName val="ExecSummChart"/>
      <sheetName val="Compare Cases"/>
      <sheetName val="AESC 2011, History"/>
      <sheetName val="NYMEX"/>
      <sheetName val="HH Delivered Prices"/>
      <sheetName val="TPH Breakeven"/>
      <sheetName val="Deflator"/>
      <sheetName val="Spot Prices (NGW)"/>
      <sheetName val="Rig Count vs HH"/>
      <sheetName val="Oil &amp; Gas Rig Count"/>
      <sheetName val="US Production"/>
      <sheetName val="Fracturing Cost"/>
      <sheetName val="GDP Def"/>
      <sheetName val="Wellhead Prices"/>
      <sheetName val="G&amp;A"/>
      <sheetName val="High Low"/>
      <sheetName val="Ex AEO Projections"/>
      <sheetName val="Levelized Cost"/>
    </sheetNames>
    <sheetDataSet>
      <sheetData sheetId="0">
        <row r="50">
          <cell r="D50">
            <v>0.02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cent Forecasts"/>
      <sheetName val="AEO 2013 vs AEO 2012 HH NE"/>
      <sheetName val="Chart 2.1"/>
      <sheetName val="Chart 2.9"/>
      <sheetName val="Chart 2.13"/>
      <sheetName val="ExecSummChart"/>
      <sheetName val="Compare Cases"/>
      <sheetName val="AESC 2011, History"/>
      <sheetName val="NYMEX"/>
      <sheetName val="HH Delivered Prices"/>
      <sheetName val="TPH Breakeven"/>
      <sheetName val="Deflator"/>
      <sheetName val="Spot Prices (NGW)"/>
      <sheetName val="Rig Count vs HH"/>
      <sheetName val="Oil &amp; Gas Rig Count"/>
      <sheetName val="US Production"/>
      <sheetName val="Fracturing Cost"/>
      <sheetName val="GDP Def"/>
      <sheetName val="Wellhead Prices"/>
      <sheetName val="G&amp;A"/>
      <sheetName val="High Low"/>
      <sheetName val="Ex AEO Projections"/>
      <sheetName val="Levelized Cost"/>
    </sheetNames>
    <sheetDataSet>
      <sheetData sheetId="0">
        <row r="50">
          <cell r="D50">
            <v>0.02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ummary"/>
      <sheetName val="Deflator"/>
      <sheetName val="T-Bills"/>
      <sheetName val="BEA IPD"/>
      <sheetName val="Deflator comparison"/>
    </sheetNames>
    <sheetDataSet>
      <sheetData sheetId="0"/>
      <sheetData sheetId="1">
        <row r="10">
          <cell r="E10">
            <v>0.02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60" zoomScaleNormal="100" workbookViewId="0">
      <selection activeCell="E48" sqref="E48"/>
    </sheetView>
  </sheetViews>
  <sheetFormatPr defaultRowHeight="15" x14ac:dyDescent="0.25"/>
  <cols>
    <col min="2" max="2" width="8.7109375" customWidth="1"/>
    <col min="3" max="8" width="8.7109375" style="62" customWidth="1"/>
    <col min="9" max="9" width="2.7109375" style="62" customWidth="1"/>
    <col min="10" max="12" width="8.7109375" style="62" customWidth="1"/>
    <col min="13" max="13" width="2.7109375" style="62" customWidth="1"/>
    <col min="14" max="14" width="10.7109375" style="62" customWidth="1"/>
    <col min="15" max="15" width="2.7109375" customWidth="1"/>
  </cols>
  <sheetData>
    <row r="1" spans="1:15" x14ac:dyDescent="0.25">
      <c r="B1" s="151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 customHeight="1" x14ac:dyDescent="0.25">
      <c r="B2" s="154" t="s">
        <v>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x14ac:dyDescent="0.25">
      <c r="A3" s="64"/>
      <c r="B3" s="155" t="s">
        <v>16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x14ac:dyDescent="0.25">
      <c r="A4" s="64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</row>
    <row r="5" spans="1:15" ht="15" customHeight="1" x14ac:dyDescent="0.25">
      <c r="A5" s="64"/>
      <c r="B5" s="5"/>
      <c r="C5" s="6"/>
      <c r="D5" s="6"/>
      <c r="E5" s="156" t="s">
        <v>0</v>
      </c>
      <c r="F5" s="157"/>
      <c r="G5" s="157"/>
      <c r="H5" s="158"/>
      <c r="I5" s="6"/>
      <c r="J5" s="156" t="s">
        <v>1</v>
      </c>
      <c r="K5" s="157"/>
      <c r="L5" s="158"/>
      <c r="M5" s="6"/>
      <c r="N5" s="159" t="s">
        <v>2</v>
      </c>
      <c r="O5" s="8"/>
    </row>
    <row r="6" spans="1:15" ht="30" customHeight="1" x14ac:dyDescent="0.25">
      <c r="A6" s="64"/>
      <c r="B6" s="5"/>
      <c r="C6" s="6" t="s">
        <v>3</v>
      </c>
      <c r="D6" s="6"/>
      <c r="E6" s="9" t="s">
        <v>4</v>
      </c>
      <c r="F6" s="10" t="s">
        <v>5</v>
      </c>
      <c r="G6" s="10" t="s">
        <v>6</v>
      </c>
      <c r="H6" s="11" t="s">
        <v>7</v>
      </c>
      <c r="I6" s="12"/>
      <c r="J6" s="9" t="s">
        <v>4</v>
      </c>
      <c r="K6" s="10" t="s">
        <v>6</v>
      </c>
      <c r="L6" s="11" t="s">
        <v>7</v>
      </c>
      <c r="M6" s="6"/>
      <c r="N6" s="160"/>
      <c r="O6" s="8"/>
    </row>
    <row r="7" spans="1:15" x14ac:dyDescent="0.25">
      <c r="A7" s="64"/>
      <c r="B7" s="5"/>
      <c r="C7" s="6"/>
      <c r="D7" s="6"/>
      <c r="E7" s="12"/>
      <c r="F7" s="12"/>
      <c r="G7" s="12"/>
      <c r="H7" s="12"/>
      <c r="I7" s="12"/>
      <c r="J7" s="12"/>
      <c r="K7" s="12"/>
      <c r="L7" s="12"/>
      <c r="M7" s="6"/>
      <c r="N7" s="12"/>
      <c r="O7" s="8"/>
    </row>
    <row r="8" spans="1:15" x14ac:dyDescent="0.25">
      <c r="A8" s="64"/>
      <c r="B8" s="19"/>
      <c r="C8" s="6">
        <v>2015</v>
      </c>
      <c r="D8" s="16"/>
      <c r="E8" s="13">
        <v>4.4454925588235303</v>
      </c>
      <c r="F8" s="14">
        <v>4.9047220588235296</v>
      </c>
      <c r="G8" s="14">
        <v>5.0577985588235297</v>
      </c>
      <c r="H8" s="15">
        <v>4.94167155882353</v>
      </c>
      <c r="I8" s="16"/>
      <c r="J8" s="13">
        <v>4.6144045588235301</v>
      </c>
      <c r="K8" s="14">
        <v>4.9205575588235293</v>
      </c>
      <c r="L8" s="15">
        <v>4.7833165588235307</v>
      </c>
      <c r="M8" s="16"/>
      <c r="N8" s="17">
        <v>4.8677725588235301</v>
      </c>
      <c r="O8" s="8"/>
    </row>
    <row r="9" spans="1:15" x14ac:dyDescent="0.25">
      <c r="A9" s="64"/>
      <c r="B9" s="19"/>
      <c r="C9" s="6">
        <f>+C8+1</f>
        <v>2016</v>
      </c>
      <c r="D9" s="16"/>
      <c r="E9" s="20">
        <v>4.6619638854115433</v>
      </c>
      <c r="F9" s="16">
        <v>5.1607821354115435</v>
      </c>
      <c r="G9" s="16">
        <v>5.3270548854115436</v>
      </c>
      <c r="H9" s="21">
        <v>5.1898138854115423</v>
      </c>
      <c r="I9" s="16"/>
      <c r="J9" s="20">
        <v>4.8519898854115437</v>
      </c>
      <c r="K9" s="16">
        <v>5.1686998854115433</v>
      </c>
      <c r="L9" s="21">
        <v>5.0314588854115438</v>
      </c>
      <c r="M9" s="16"/>
      <c r="N9" s="22">
        <v>5.1159148854115433</v>
      </c>
      <c r="O9" s="8"/>
    </row>
    <row r="10" spans="1:15" x14ac:dyDescent="0.25">
      <c r="A10" s="64"/>
      <c r="B10" s="19"/>
      <c r="C10" s="6">
        <f t="shared" ref="C10:C38" si="0">+C9+1</f>
        <v>2017</v>
      </c>
      <c r="D10" s="16"/>
      <c r="E10" s="20">
        <v>5.3594894966915847</v>
      </c>
      <c r="F10" s="16">
        <v>6.0166627466915852</v>
      </c>
      <c r="G10" s="16">
        <v>6.2357204966915845</v>
      </c>
      <c r="H10" s="21">
        <v>6.0668084966915838</v>
      </c>
      <c r="I10" s="16"/>
      <c r="J10" s="20">
        <v>5.6023004966915844</v>
      </c>
      <c r="K10" s="16">
        <v>6.0245804966915832</v>
      </c>
      <c r="L10" s="21">
        <v>5.845111496691584</v>
      </c>
      <c r="M10" s="16"/>
      <c r="N10" s="22">
        <v>5.9612384966915837</v>
      </c>
      <c r="O10" s="8"/>
    </row>
    <row r="11" spans="1:15" x14ac:dyDescent="0.25">
      <c r="A11" s="64"/>
      <c r="B11" s="19"/>
      <c r="C11" s="6">
        <f t="shared" si="0"/>
        <v>2018</v>
      </c>
      <c r="D11" s="16"/>
      <c r="E11" s="20">
        <v>5.8350633292710823</v>
      </c>
      <c r="F11" s="16">
        <v>6.4684833292710815</v>
      </c>
      <c r="G11" s="16">
        <v>6.6796233292710818</v>
      </c>
      <c r="H11" s="21">
        <v>6.5107113292710812</v>
      </c>
      <c r="I11" s="16"/>
      <c r="J11" s="20">
        <v>6.0673173292710816</v>
      </c>
      <c r="K11" s="16">
        <v>6.4790403292710828</v>
      </c>
      <c r="L11" s="21">
        <v>6.2995713292710827</v>
      </c>
      <c r="M11" s="16"/>
      <c r="N11" s="22">
        <v>6.4156983292710814</v>
      </c>
      <c r="O11" s="8"/>
    </row>
    <row r="12" spans="1:15" x14ac:dyDescent="0.25">
      <c r="A12" s="64"/>
      <c r="B12" s="19"/>
      <c r="C12" s="6">
        <f t="shared" si="0"/>
        <v>2019</v>
      </c>
      <c r="D12" s="16"/>
      <c r="E12" s="20">
        <v>5.8878461569850211</v>
      </c>
      <c r="F12" s="16">
        <v>6.4024999069850193</v>
      </c>
      <c r="G12" s="16">
        <v>6.5740511569850195</v>
      </c>
      <c r="H12" s="21">
        <v>6.4368101569850209</v>
      </c>
      <c r="I12" s="16"/>
      <c r="J12" s="20">
        <v>6.0778721569850198</v>
      </c>
      <c r="K12" s="16">
        <v>6.415696156985021</v>
      </c>
      <c r="L12" s="21">
        <v>6.2678981569850203</v>
      </c>
      <c r="M12" s="16"/>
      <c r="N12" s="22">
        <v>6.3629111569850201</v>
      </c>
      <c r="O12" s="8"/>
    </row>
    <row r="13" spans="1:15" x14ac:dyDescent="0.25">
      <c r="A13" s="64"/>
      <c r="B13" s="19"/>
      <c r="C13" s="6">
        <f t="shared" si="0"/>
        <v>2020</v>
      </c>
      <c r="D13" s="16"/>
      <c r="E13" s="20">
        <v>5.5251553002590201</v>
      </c>
      <c r="F13" s="16">
        <v>6.0239735502590195</v>
      </c>
      <c r="G13" s="16">
        <v>6.1902463002590205</v>
      </c>
      <c r="H13" s="21">
        <v>6.0530053002590192</v>
      </c>
      <c r="I13" s="16"/>
      <c r="J13" s="20">
        <v>5.7151813002590197</v>
      </c>
      <c r="K13" s="16">
        <v>6.0318913002590202</v>
      </c>
      <c r="L13" s="21">
        <v>5.8946503002590207</v>
      </c>
      <c r="M13" s="16"/>
      <c r="N13" s="22">
        <v>5.9791063002590192</v>
      </c>
      <c r="O13" s="8"/>
    </row>
    <row r="14" spans="1:15" x14ac:dyDescent="0.25">
      <c r="A14" s="64"/>
      <c r="B14" s="19"/>
      <c r="C14" s="6">
        <f t="shared" si="0"/>
        <v>2021</v>
      </c>
      <c r="D14" s="16"/>
      <c r="E14" s="20">
        <v>5.8310416254823316</v>
      </c>
      <c r="F14" s="16">
        <v>6.3377776254823326</v>
      </c>
      <c r="G14" s="16">
        <v>6.5066896254823323</v>
      </c>
      <c r="H14" s="21">
        <v>6.3694486254823328</v>
      </c>
      <c r="I14" s="16"/>
      <c r="J14" s="20">
        <v>6.021067625482333</v>
      </c>
      <c r="K14" s="16">
        <v>6.3483346254823321</v>
      </c>
      <c r="L14" s="21">
        <v>6.2005366254823322</v>
      </c>
      <c r="M14" s="16"/>
      <c r="N14" s="22">
        <v>6.295549625482332</v>
      </c>
      <c r="O14" s="8"/>
    </row>
    <row r="15" spans="1:15" x14ac:dyDescent="0.25">
      <c r="A15" s="64"/>
      <c r="B15" s="19"/>
      <c r="C15" s="6">
        <f t="shared" si="0"/>
        <v>2022</v>
      </c>
      <c r="D15" s="16"/>
      <c r="E15" s="20">
        <v>5.9115176893119372</v>
      </c>
      <c r="F15" s="16">
        <v>6.4103359393119375</v>
      </c>
      <c r="G15" s="16">
        <v>6.5766086893119367</v>
      </c>
      <c r="H15" s="21">
        <v>6.4499246893119375</v>
      </c>
      <c r="I15" s="16"/>
      <c r="J15" s="20">
        <v>6.1015436893119377</v>
      </c>
      <c r="K15" s="16">
        <v>6.4182536893119373</v>
      </c>
      <c r="L15" s="21">
        <v>6.2810126893119378</v>
      </c>
      <c r="M15" s="16"/>
      <c r="N15" s="22">
        <v>6.3760256893119376</v>
      </c>
      <c r="O15" s="8"/>
    </row>
    <row r="16" spans="1:15" x14ac:dyDescent="0.25">
      <c r="A16" s="64"/>
      <c r="B16" s="19"/>
      <c r="C16" s="6">
        <f t="shared" si="0"/>
        <v>2023</v>
      </c>
      <c r="D16" s="16"/>
      <c r="E16" s="20">
        <v>6.000215540556793</v>
      </c>
      <c r="F16" s="16">
        <v>6.4990337905567941</v>
      </c>
      <c r="G16" s="16">
        <v>6.6653065405567942</v>
      </c>
      <c r="H16" s="21">
        <v>6.5280655405567938</v>
      </c>
      <c r="I16" s="16"/>
      <c r="J16" s="20">
        <v>6.1902415405567943</v>
      </c>
      <c r="K16" s="16">
        <v>6.5069515405567939</v>
      </c>
      <c r="L16" s="21">
        <v>6.3697105405567935</v>
      </c>
      <c r="M16" s="16"/>
      <c r="N16" s="22">
        <v>6.4541665405567947</v>
      </c>
      <c r="O16" s="8"/>
    </row>
    <row r="17" spans="1:15" x14ac:dyDescent="0.25">
      <c r="A17" s="64"/>
      <c r="B17" s="19"/>
      <c r="C17" s="6">
        <f t="shared" si="0"/>
        <v>2024</v>
      </c>
      <c r="D17" s="16"/>
      <c r="E17" s="20">
        <v>6.1887209098746458</v>
      </c>
      <c r="F17" s="16">
        <v>6.7033746598746458</v>
      </c>
      <c r="G17" s="16">
        <v>6.8749259098746451</v>
      </c>
      <c r="H17" s="21">
        <v>6.7376849098746456</v>
      </c>
      <c r="I17" s="16"/>
      <c r="J17" s="20">
        <v>6.3787469098746454</v>
      </c>
      <c r="K17" s="16">
        <v>6.7060139098746445</v>
      </c>
      <c r="L17" s="21">
        <v>6.5582159098746455</v>
      </c>
      <c r="M17" s="16"/>
      <c r="N17" s="22">
        <v>6.6532289098746444</v>
      </c>
      <c r="O17" s="8"/>
    </row>
    <row r="18" spans="1:15" x14ac:dyDescent="0.25">
      <c r="A18" s="64"/>
      <c r="B18" s="19"/>
      <c r="C18" s="6">
        <f t="shared" si="0"/>
        <v>2025</v>
      </c>
      <c r="D18" s="16"/>
      <c r="E18" s="20">
        <v>6.3059702541948708</v>
      </c>
      <c r="F18" s="16">
        <v>6.8047885041948701</v>
      </c>
      <c r="G18" s="16">
        <v>6.9710612541948693</v>
      </c>
      <c r="H18" s="21">
        <v>6.8338202541948707</v>
      </c>
      <c r="I18" s="16"/>
      <c r="J18" s="20">
        <v>6.4959962541948695</v>
      </c>
      <c r="K18" s="16">
        <v>6.8127062541948709</v>
      </c>
      <c r="L18" s="21">
        <v>6.6754652541948696</v>
      </c>
      <c r="M18" s="16"/>
      <c r="N18" s="22">
        <v>6.7599212541948699</v>
      </c>
      <c r="O18" s="8"/>
    </row>
    <row r="19" spans="1:15" x14ac:dyDescent="0.25">
      <c r="A19" s="64"/>
      <c r="B19" s="19"/>
      <c r="C19" s="6">
        <f t="shared" si="0"/>
        <v>2026</v>
      </c>
      <c r="D19" s="16"/>
      <c r="E19" s="20">
        <v>6.4097768314298103</v>
      </c>
      <c r="F19" s="16">
        <v>6.9165128314298103</v>
      </c>
      <c r="G19" s="16">
        <v>7.0854248314298101</v>
      </c>
      <c r="H19" s="21">
        <v>6.9481838314298106</v>
      </c>
      <c r="I19" s="16"/>
      <c r="J19" s="20">
        <v>6.5998028314298098</v>
      </c>
      <c r="K19" s="16">
        <v>6.9270698314298107</v>
      </c>
      <c r="L19" s="21">
        <v>6.7792718314298099</v>
      </c>
      <c r="M19" s="16"/>
      <c r="N19" s="22">
        <v>6.8742848314298106</v>
      </c>
      <c r="O19" s="8"/>
    </row>
    <row r="20" spans="1:15" x14ac:dyDescent="0.25">
      <c r="A20" s="64"/>
      <c r="B20" s="19"/>
      <c r="C20" s="6">
        <f t="shared" si="0"/>
        <v>2027</v>
      </c>
      <c r="D20" s="16"/>
      <c r="E20" s="20">
        <v>6.4896775679903369</v>
      </c>
      <c r="F20" s="16">
        <v>6.9964135679903379</v>
      </c>
      <c r="G20" s="16">
        <v>7.1653255679903367</v>
      </c>
      <c r="H20" s="21">
        <v>7.0280845679903372</v>
      </c>
      <c r="I20" s="16"/>
      <c r="J20" s="20">
        <v>6.6797035679903365</v>
      </c>
      <c r="K20" s="16">
        <v>7.0069705679903374</v>
      </c>
      <c r="L20" s="21">
        <v>6.8591725679903366</v>
      </c>
      <c r="M20" s="16"/>
      <c r="N20" s="22">
        <v>6.9541855679903364</v>
      </c>
      <c r="O20" s="8"/>
    </row>
    <row r="21" spans="1:15" x14ac:dyDescent="0.25">
      <c r="A21" s="64"/>
      <c r="B21" s="19"/>
      <c r="C21" s="6">
        <f t="shared" si="0"/>
        <v>2028</v>
      </c>
      <c r="D21" s="16"/>
      <c r="E21" s="20">
        <v>6.6041784400637304</v>
      </c>
      <c r="F21" s="16">
        <v>7.1029966900637307</v>
      </c>
      <c r="G21" s="16">
        <v>7.2692694400637308</v>
      </c>
      <c r="H21" s="21">
        <v>7.1425854400637299</v>
      </c>
      <c r="I21" s="16"/>
      <c r="J21" s="20">
        <v>6.7942044400637318</v>
      </c>
      <c r="K21" s="16">
        <v>7.1109144400637305</v>
      </c>
      <c r="L21" s="21">
        <v>6.9736734400637319</v>
      </c>
      <c r="M21" s="16"/>
      <c r="N21" s="22">
        <v>7.0686864400637317</v>
      </c>
      <c r="O21" s="8"/>
    </row>
    <row r="22" spans="1:15" x14ac:dyDescent="0.25">
      <c r="A22" s="64"/>
      <c r="B22" s="19"/>
      <c r="C22" s="6">
        <f t="shared" si="0"/>
        <v>2029</v>
      </c>
      <c r="D22" s="16"/>
      <c r="E22" s="20">
        <v>6.7980124672637308</v>
      </c>
      <c r="F22" s="16">
        <v>7.296830717263731</v>
      </c>
      <c r="G22" s="16">
        <v>7.4631034672637302</v>
      </c>
      <c r="H22" s="21">
        <v>7.3364194672637302</v>
      </c>
      <c r="I22" s="16"/>
      <c r="J22" s="20">
        <v>6.9880384672637312</v>
      </c>
      <c r="K22" s="16">
        <v>7.3047484672637317</v>
      </c>
      <c r="L22" s="21">
        <v>7.1675074672637313</v>
      </c>
      <c r="M22" s="16"/>
      <c r="N22" s="22">
        <v>7.2625204672637311</v>
      </c>
      <c r="O22" s="8"/>
    </row>
    <row r="23" spans="1:15" x14ac:dyDescent="0.25">
      <c r="A23" s="64"/>
      <c r="B23" s="19"/>
      <c r="C23" s="6">
        <f t="shared" si="0"/>
        <v>2030</v>
      </c>
      <c r="D23" s="16"/>
      <c r="E23" s="20">
        <v>7.0764724672637298</v>
      </c>
      <c r="F23" s="16">
        <v>7.57529071726373</v>
      </c>
      <c r="G23" s="16">
        <v>7.7415634672637301</v>
      </c>
      <c r="H23" s="21">
        <v>7.6148794672637301</v>
      </c>
      <c r="I23" s="16"/>
      <c r="J23" s="20">
        <v>7.2664984672637312</v>
      </c>
      <c r="K23" s="16">
        <v>7.5832084672637317</v>
      </c>
      <c r="L23" s="21">
        <v>7.4459674672637304</v>
      </c>
      <c r="M23" s="16"/>
      <c r="N23" s="22">
        <v>7.5409804672637311</v>
      </c>
      <c r="O23" s="8"/>
    </row>
    <row r="24" spans="1:15" x14ac:dyDescent="0.25">
      <c r="A24" s="64"/>
      <c r="B24" s="19"/>
      <c r="C24" s="6">
        <f t="shared" si="0"/>
        <v>2031</v>
      </c>
      <c r="D24" s="16"/>
      <c r="E24" s="23">
        <f t="shared" ref="E24:H38" si="1">E23*(1+E$48)</f>
        <v>7.2147932325299209</v>
      </c>
      <c r="F24" s="24">
        <f t="shared" si="1"/>
        <v>7.7116184760598516</v>
      </c>
      <c r="G24" s="24">
        <f t="shared" si="1"/>
        <v>7.8772664779824124</v>
      </c>
      <c r="H24" s="25">
        <f t="shared" si="1"/>
        <v>7.7520961898099321</v>
      </c>
      <c r="I24" s="16"/>
      <c r="J24" s="23">
        <f t="shared" ref="J24:L38" si="2">J23*(1+J$48)</f>
        <v>7.4044082223080112</v>
      </c>
      <c r="K24" s="24">
        <f t="shared" si="2"/>
        <v>7.7192003597712571</v>
      </c>
      <c r="L24" s="25">
        <f t="shared" si="2"/>
        <v>7.5835109833713918</v>
      </c>
      <c r="M24" s="16"/>
      <c r="N24" s="26">
        <f t="shared" ref="N24:N37" si="3">N23*(1+N$48)</f>
        <v>7.6783381144915088</v>
      </c>
      <c r="O24" s="8"/>
    </row>
    <row r="25" spans="1:15" x14ac:dyDescent="0.25">
      <c r="A25" s="64"/>
      <c r="B25" s="19"/>
      <c r="C25" s="6">
        <f t="shared" si="0"/>
        <v>2032</v>
      </c>
      <c r="D25" s="16"/>
      <c r="E25" s="27">
        <f t="shared" si="1"/>
        <v>7.3558176943330986</v>
      </c>
      <c r="F25" s="28">
        <f t="shared" si="1"/>
        <v>7.8503996400798837</v>
      </c>
      <c r="G25" s="28">
        <f t="shared" si="1"/>
        <v>8.0153482468416151</v>
      </c>
      <c r="H25" s="29">
        <f t="shared" si="1"/>
        <v>7.8917854963316607</v>
      </c>
      <c r="I25" s="16"/>
      <c r="J25" s="27">
        <f t="shared" si="2"/>
        <v>7.5449353453490033</v>
      </c>
      <c r="K25" s="28">
        <f t="shared" si="2"/>
        <v>7.8576310346105114</v>
      </c>
      <c r="L25" s="29">
        <f t="shared" si="2"/>
        <v>7.723595232957468</v>
      </c>
      <c r="M25" s="16"/>
      <c r="N25" s="30">
        <f t="shared" si="3"/>
        <v>7.8181977073659912</v>
      </c>
      <c r="O25" s="8"/>
    </row>
    <row r="26" spans="1:15" x14ac:dyDescent="0.25">
      <c r="A26" s="64"/>
      <c r="B26" s="19"/>
      <c r="C26" s="6">
        <f t="shared" si="0"/>
        <v>2033</v>
      </c>
      <c r="D26" s="16"/>
      <c r="E26" s="27">
        <f t="shared" si="1"/>
        <v>7.4995987006672005</v>
      </c>
      <c r="F26" s="28">
        <f t="shared" si="1"/>
        <v>7.9916783617198304</v>
      </c>
      <c r="G26" s="28">
        <f t="shared" si="1"/>
        <v>8.1558504714445181</v>
      </c>
      <c r="H26" s="29">
        <f t="shared" si="1"/>
        <v>8.0339919416863896</v>
      </c>
      <c r="I26" s="16"/>
      <c r="J26" s="27">
        <f t="shared" si="2"/>
        <v>7.6881295110107253</v>
      </c>
      <c r="K26" s="28">
        <f t="shared" si="2"/>
        <v>7.9985442271774208</v>
      </c>
      <c r="L26" s="29">
        <f t="shared" si="2"/>
        <v>7.8662671489984515</v>
      </c>
      <c r="M26" s="16"/>
      <c r="N26" s="30">
        <f t="shared" si="3"/>
        <v>7.9606048183918423</v>
      </c>
      <c r="O26" s="8"/>
    </row>
    <row r="27" spans="1:15" x14ac:dyDescent="0.25">
      <c r="B27" s="19"/>
      <c r="C27" s="6">
        <f t="shared" si="0"/>
        <v>2034</v>
      </c>
      <c r="D27" s="16"/>
      <c r="E27" s="27">
        <f t="shared" si="1"/>
        <v>7.6461901325231816</v>
      </c>
      <c r="F27" s="28">
        <f t="shared" si="1"/>
        <v>8.1354995879586909</v>
      </c>
      <c r="G27" s="28">
        <f t="shared" si="1"/>
        <v>8.2988155803177523</v>
      </c>
      <c r="H27" s="29">
        <f t="shared" si="1"/>
        <v>8.178760883590197</v>
      </c>
      <c r="I27" s="16"/>
      <c r="J27" s="27">
        <f t="shared" si="2"/>
        <v>7.8340413366842316</v>
      </c>
      <c r="K27" s="28">
        <f t="shared" si="2"/>
        <v>8.1419844571875402</v>
      </c>
      <c r="L27" s="29">
        <f t="shared" si="2"/>
        <v>8.0115745314268949</v>
      </c>
      <c r="M27" s="16"/>
      <c r="N27" s="30">
        <f t="shared" si="3"/>
        <v>8.1056058501689705</v>
      </c>
      <c r="O27" s="8"/>
    </row>
    <row r="28" spans="1:15" x14ac:dyDescent="0.25">
      <c r="B28" s="19"/>
      <c r="C28" s="6">
        <f t="shared" si="0"/>
        <v>2035</v>
      </c>
      <c r="D28" s="16"/>
      <c r="E28" s="27">
        <f t="shared" si="1"/>
        <v>7.7956469240805655</v>
      </c>
      <c r="F28" s="28">
        <f t="shared" si="1"/>
        <v>8.2819090746580741</v>
      </c>
      <c r="G28" s="28">
        <f t="shared" si="1"/>
        <v>8.4442867457238631</v>
      </c>
      <c r="H28" s="29">
        <f t="shared" si="1"/>
        <v>8.3261384970849246</v>
      </c>
      <c r="I28" s="16"/>
      <c r="J28" s="27">
        <f t="shared" si="2"/>
        <v>7.9827224004202453</v>
      </c>
      <c r="K28" s="28">
        <f t="shared" si="2"/>
        <v>8.2879970427414911</v>
      </c>
      <c r="L28" s="29">
        <f t="shared" si="2"/>
        <v>8.1595660631460092</v>
      </c>
      <c r="M28" s="16"/>
      <c r="N28" s="30">
        <f t="shared" si="3"/>
        <v>8.2532480505125694</v>
      </c>
      <c r="O28" s="8"/>
    </row>
    <row r="29" spans="1:15" x14ac:dyDescent="0.25">
      <c r="B29" s="19"/>
      <c r="C29" s="6">
        <f t="shared" si="0"/>
        <v>2036</v>
      </c>
      <c r="D29" s="16"/>
      <c r="E29" s="27">
        <f t="shared" si="1"/>
        <v>7.9480250832936683</v>
      </c>
      <c r="F29" s="28">
        <f t="shared" si="1"/>
        <v>8.4309534011191474</v>
      </c>
      <c r="G29" s="28">
        <f t="shared" si="1"/>
        <v>8.5923078966983724</v>
      </c>
      <c r="H29" s="29">
        <f t="shared" si="1"/>
        <v>8.4761717892660133</v>
      </c>
      <c r="I29" s="16"/>
      <c r="J29" s="27">
        <f t="shared" si="2"/>
        <v>8.1342252591613686</v>
      </c>
      <c r="K29" s="28">
        <f t="shared" si="2"/>
        <v>8.4366281146426285</v>
      </c>
      <c r="L29" s="29">
        <f t="shared" si="2"/>
        <v>8.310291326340085</v>
      </c>
      <c r="M29" s="16"/>
      <c r="N29" s="30">
        <f t="shared" si="3"/>
        <v>8.4035795278485654</v>
      </c>
      <c r="O29" s="8"/>
    </row>
    <row r="30" spans="1:15" x14ac:dyDescent="0.25">
      <c r="B30" s="19"/>
      <c r="C30" s="6">
        <f t="shared" si="0"/>
        <v>2037</v>
      </c>
      <c r="D30" s="16"/>
      <c r="E30" s="27">
        <f t="shared" si="1"/>
        <v>8.1033817128802106</v>
      </c>
      <c r="F30" s="28">
        <f t="shared" si="1"/>
        <v>8.5826799849015689</v>
      </c>
      <c r="G30" s="28">
        <f t="shared" si="1"/>
        <v>8.7429237323153615</v>
      </c>
      <c r="H30" s="29">
        <f t="shared" si="1"/>
        <v>8.6289086142757458</v>
      </c>
      <c r="I30" s="16"/>
      <c r="J30" s="27">
        <f t="shared" si="2"/>
        <v>8.2886034673203195</v>
      </c>
      <c r="K30" s="28">
        <f t="shared" si="2"/>
        <v>8.5879246309714787</v>
      </c>
      <c r="L30" s="29">
        <f t="shared" si="2"/>
        <v>8.4638008190862113</v>
      </c>
      <c r="M30" s="16"/>
      <c r="N30" s="30">
        <f t="shared" si="3"/>
        <v>8.5566492668894938</v>
      </c>
      <c r="O30" s="8"/>
    </row>
    <row r="31" spans="1:15" x14ac:dyDescent="0.25">
      <c r="B31" s="19"/>
      <c r="C31" s="6">
        <f t="shared" si="0"/>
        <v>2038</v>
      </c>
      <c r="D31" s="16"/>
      <c r="E31" s="27">
        <f t="shared" si="1"/>
        <v>8.261775031720191</v>
      </c>
      <c r="F31" s="28">
        <f t="shared" si="1"/>
        <v>8.7371370969090929</v>
      </c>
      <c r="G31" s="28">
        <f t="shared" si="1"/>
        <v>8.8961797351855889</v>
      </c>
      <c r="H31" s="29">
        <f t="shared" si="1"/>
        <v>8.7843976885666439</v>
      </c>
      <c r="I31" s="16"/>
      <c r="J31" s="27">
        <f t="shared" si="2"/>
        <v>8.4459115957107667</v>
      </c>
      <c r="K31" s="28">
        <f t="shared" si="2"/>
        <v>8.7419343919215446</v>
      </c>
      <c r="L31" s="29">
        <f t="shared" si="2"/>
        <v>8.6201459722728426</v>
      </c>
      <c r="M31" s="16"/>
      <c r="N31" s="30">
        <f t="shared" si="3"/>
        <v>8.7125071445959055</v>
      </c>
      <c r="O31" s="8"/>
    </row>
    <row r="32" spans="1:15" x14ac:dyDescent="0.25">
      <c r="B32" s="19"/>
      <c r="C32" s="6">
        <f t="shared" si="0"/>
        <v>2039</v>
      </c>
      <c r="D32" s="16"/>
      <c r="E32" s="27">
        <f t="shared" si="1"/>
        <v>8.4232643966730265</v>
      </c>
      <c r="F32" s="28">
        <f t="shared" si="1"/>
        <v>8.8943738767466751</v>
      </c>
      <c r="G32" s="28">
        <f t="shared" si="1"/>
        <v>9.052122185191223</v>
      </c>
      <c r="H32" s="29">
        <f t="shared" si="1"/>
        <v>8.9426886064399209</v>
      </c>
      <c r="I32" s="16"/>
      <c r="J32" s="27">
        <f t="shared" si="2"/>
        <v>8.606205250837446</v>
      </c>
      <c r="K32" s="28">
        <f t="shared" si="2"/>
        <v>8.8987060549011598</v>
      </c>
      <c r="L32" s="29">
        <f t="shared" si="2"/>
        <v>8.7793791668308909</v>
      </c>
      <c r="M32" s="16"/>
      <c r="N32" s="30">
        <f t="shared" si="3"/>
        <v>8.8712039464285102</v>
      </c>
      <c r="O32" s="8"/>
    </row>
    <row r="33" spans="2:16" x14ac:dyDescent="0.25">
      <c r="B33" s="19"/>
      <c r="C33" s="6">
        <f t="shared" si="0"/>
        <v>2040</v>
      </c>
      <c r="D33" s="16"/>
      <c r="E33" s="27">
        <f t="shared" si="1"/>
        <v>8.5879103248211486</v>
      </c>
      <c r="F33" s="28">
        <f t="shared" si="1"/>
        <v>9.0544403483539373</v>
      </c>
      <c r="G33" s="28">
        <f t="shared" si="1"/>
        <v>9.2107981734613293</v>
      </c>
      <c r="H33" s="29">
        <f t="shared" si="1"/>
        <v>9.103831855863918</v>
      </c>
      <c r="I33" s="16"/>
      <c r="J33" s="27">
        <f t="shared" si="2"/>
        <v>8.7695410945523786</v>
      </c>
      <c r="K33" s="28">
        <f t="shared" si="2"/>
        <v>9.0582891499061748</v>
      </c>
      <c r="L33" s="29">
        <f t="shared" si="2"/>
        <v>8.9415537512831147</v>
      </c>
      <c r="M33" s="16"/>
      <c r="N33" s="30">
        <f t="shared" si="3"/>
        <v>9.0327913828963506</v>
      </c>
      <c r="O33" s="8"/>
    </row>
    <row r="34" spans="2:16" x14ac:dyDescent="0.25">
      <c r="B34" s="19"/>
      <c r="C34" s="6">
        <f t="shared" si="0"/>
        <v>2041</v>
      </c>
      <c r="D34" s="16"/>
      <c r="E34" s="27">
        <f t="shared" si="1"/>
        <v>8.7557745161483851</v>
      </c>
      <c r="F34" s="28">
        <f t="shared" si="1"/>
        <v>9.2173874359199885</v>
      </c>
      <c r="G34" s="28">
        <f t="shared" si="1"/>
        <v>9.372255616592339</v>
      </c>
      <c r="H34" s="29">
        <f t="shared" si="1"/>
        <v>9.2678788345775853</v>
      </c>
      <c r="I34" s="16"/>
      <c r="J34" s="27">
        <f t="shared" si="2"/>
        <v>8.9359768640841484</v>
      </c>
      <c r="K34" s="28">
        <f t="shared" si="2"/>
        <v>9.220734095168325</v>
      </c>
      <c r="L34" s="29">
        <f t="shared" si="2"/>
        <v>9.1067240596176848</v>
      </c>
      <c r="M34" s="16"/>
      <c r="N34" s="30">
        <f t="shared" si="3"/>
        <v>9.197322106406391</v>
      </c>
      <c r="O34" s="8"/>
    </row>
    <row r="35" spans="2:16" x14ac:dyDescent="0.25">
      <c r="B35" s="19"/>
      <c r="C35" s="6">
        <f t="shared" si="0"/>
        <v>2042</v>
      </c>
      <c r="D35" s="16"/>
      <c r="E35" s="27">
        <f t="shared" si="1"/>
        <v>8.9269198766616231</v>
      </c>
      <c r="F35" s="28">
        <f t="shared" si="1"/>
        <v>9.3832669800846507</v>
      </c>
      <c r="G35" s="28">
        <f t="shared" si="1"/>
        <v>9.5365432711177878</v>
      </c>
      <c r="H35" s="29">
        <f t="shared" si="1"/>
        <v>9.4348818664841456</v>
      </c>
      <c r="I35" s="16"/>
      <c r="J35" s="27">
        <f t="shared" si="2"/>
        <v>9.1055713924473061</v>
      </c>
      <c r="K35" s="28">
        <f t="shared" si="2"/>
        <v>9.3860922130842201</v>
      </c>
      <c r="L35" s="29">
        <f t="shared" si="2"/>
        <v>9.2749454294919147</v>
      </c>
      <c r="M35" s="16"/>
      <c r="N35" s="30">
        <f t="shared" si="3"/>
        <v>9.3648497284200332</v>
      </c>
      <c r="O35" s="8"/>
    </row>
    <row r="36" spans="2:16" x14ac:dyDescent="0.25">
      <c r="B36" s="19"/>
      <c r="C36" s="6">
        <f t="shared" si="0"/>
        <v>2043</v>
      </c>
      <c r="D36" s="16"/>
      <c r="E36" s="27">
        <f t="shared" si="1"/>
        <v>9.1014105419644249</v>
      </c>
      <c r="F36" s="28">
        <f t="shared" si="1"/>
        <v>9.5521317544312456</v>
      </c>
      <c r="G36" s="28">
        <f t="shared" si="1"/>
        <v>9.7037107482316962</v>
      </c>
      <c r="H36" s="29">
        <f t="shared" si="1"/>
        <v>9.6048942183401564</v>
      </c>
      <c r="I36" s="16"/>
      <c r="J36" s="27">
        <f t="shared" si="2"/>
        <v>9.2783846292391203</v>
      </c>
      <c r="K36" s="28">
        <f t="shared" si="2"/>
        <v>9.554415746430001</v>
      </c>
      <c r="L36" s="29">
        <f t="shared" si="2"/>
        <v>9.446274220772251</v>
      </c>
      <c r="M36" s="16"/>
      <c r="N36" s="30">
        <f t="shared" si="3"/>
        <v>9.535428836922117</v>
      </c>
      <c r="O36" s="8"/>
    </row>
    <row r="37" spans="2:16" x14ac:dyDescent="0.25">
      <c r="B37" s="19"/>
      <c r="C37" s="6">
        <f t="shared" si="0"/>
        <v>2044</v>
      </c>
      <c r="D37" s="16"/>
      <c r="E37" s="27">
        <f t="shared" si="1"/>
        <v>9.2793119012914236</v>
      </c>
      <c r="F37" s="28">
        <f t="shared" si="1"/>
        <v>9.7240354822761947</v>
      </c>
      <c r="G37" s="28">
        <f t="shared" si="1"/>
        <v>9.8738085287700397</v>
      </c>
      <c r="H37" s="29">
        <f t="shared" si="1"/>
        <v>9.7779701167453066</v>
      </c>
      <c r="I37" s="16"/>
      <c r="J37" s="27">
        <f t="shared" si="2"/>
        <v>9.4544776618310351</v>
      </c>
      <c r="K37" s="28">
        <f t="shared" si="2"/>
        <v>9.7257578748667726</v>
      </c>
      <c r="L37" s="29">
        <f t="shared" si="2"/>
        <v>9.6207678344167444</v>
      </c>
      <c r="M37" s="16"/>
      <c r="N37" s="30">
        <f t="shared" si="3"/>
        <v>9.7091150142081304</v>
      </c>
      <c r="O37" s="8"/>
    </row>
    <row r="38" spans="2:16" x14ac:dyDescent="0.25">
      <c r="B38" s="19"/>
      <c r="C38" s="6">
        <f t="shared" si="0"/>
        <v>2045</v>
      </c>
      <c r="D38" s="16"/>
      <c r="E38" s="31">
        <f t="shared" si="1"/>
        <v>9.4606906220125122</v>
      </c>
      <c r="F38" s="32">
        <f t="shared" si="1"/>
        <v>9.8990328537607724</v>
      </c>
      <c r="G38" s="32">
        <f t="shared" si="1"/>
        <v>10.046887978454832</v>
      </c>
      <c r="H38" s="33">
        <f t="shared" si="1"/>
        <v>9.954164765438362</v>
      </c>
      <c r="I38" s="16"/>
      <c r="J38" s="31">
        <f t="shared" si="2"/>
        <v>9.6339127369623068</v>
      </c>
      <c r="K38" s="32">
        <f t="shared" si="2"/>
        <v>9.9001727317420372</v>
      </c>
      <c r="L38" s="33">
        <f t="shared" si="2"/>
        <v>9.7984847317063117</v>
      </c>
      <c r="M38" s="16"/>
      <c r="N38" s="34">
        <f>N37*(1+N$48)</f>
        <v>9.885964854995402</v>
      </c>
      <c r="O38" s="8"/>
    </row>
    <row r="39" spans="2:16" x14ac:dyDescent="0.25">
      <c r="B39" s="161" t="s">
        <v>10</v>
      </c>
      <c r="C39" s="162"/>
      <c r="D39" s="16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8"/>
    </row>
    <row r="40" spans="2:16" ht="30" customHeight="1" x14ac:dyDescent="0.25">
      <c r="B40" s="152" t="s">
        <v>11</v>
      </c>
      <c r="C40" s="153"/>
      <c r="D40" s="35" t="s">
        <v>12</v>
      </c>
      <c r="E40" s="41">
        <f>-PMT($K$44,10,(NPV($K$44,E9:E18)))</f>
        <v>5.724326774144668</v>
      </c>
      <c r="F40" s="42">
        <f t="shared" ref="F40:H40" si="4">-PMT($K$44,10,(NPV($K$44,F9:F18)))</f>
        <v>6.2584574209478445</v>
      </c>
      <c r="G40" s="42">
        <f t="shared" si="4"/>
        <v>6.4365009698822373</v>
      </c>
      <c r="H40" s="43">
        <f t="shared" si="4"/>
        <v>6.2934843042328339</v>
      </c>
      <c r="I40" s="16"/>
      <c r="J40" s="41">
        <f t="shared" ref="J40:L40" si="5">-PMT($K$44,10,(NPV($K$44,J9:J18)))</f>
        <v>5.9245537687932268</v>
      </c>
      <c r="K40" s="42">
        <f t="shared" si="5"/>
        <v>6.266976667900269</v>
      </c>
      <c r="L40" s="43">
        <f t="shared" si="5"/>
        <v>6.1175794466770421</v>
      </c>
      <c r="M40" s="16"/>
      <c r="N40" s="44">
        <f>-PMT($K$44,10,(NPV($K$44,N9:N18)))</f>
        <v>6.212943738580873</v>
      </c>
      <c r="O40" s="8"/>
    </row>
    <row r="41" spans="2:16" ht="30" customHeight="1" x14ac:dyDescent="0.25">
      <c r="B41" s="152" t="s">
        <v>13</v>
      </c>
      <c r="C41" s="153"/>
      <c r="D41" s="7"/>
      <c r="E41" s="27">
        <f>-PMT($K$44,15,(NPV($K$44,E9:E23)))</f>
        <v>6.0018981606457356</v>
      </c>
      <c r="F41" s="28">
        <f t="shared" ref="F41:H41" si="6">-PMT($K$44,15,(NPV($K$44,F9:F23)))</f>
        <v>6.5266049851744103</v>
      </c>
      <c r="G41" s="28">
        <f t="shared" si="6"/>
        <v>6.7015072600172996</v>
      </c>
      <c r="H41" s="29">
        <f t="shared" si="6"/>
        <v>6.5620085419448024</v>
      </c>
      <c r="I41" s="16"/>
      <c r="J41" s="27">
        <f t="shared" ref="J41:L41" si="7">-PMT($K$44,15,(NPV($K$44,J9:J23)))</f>
        <v>6.1991239089379651</v>
      </c>
      <c r="K41" s="28">
        <f t="shared" si="7"/>
        <v>6.5352690912047953</v>
      </c>
      <c r="L41" s="29">
        <f t="shared" si="7"/>
        <v>6.3881610610451798</v>
      </c>
      <c r="M41" s="16"/>
      <c r="N41" s="30">
        <f>-PMT($K$44,15,(NPV($K$44,N9:N23)))</f>
        <v>6.4834219989543556</v>
      </c>
      <c r="O41" s="8"/>
    </row>
    <row r="42" spans="2:16" ht="30" customHeight="1" x14ac:dyDescent="0.25">
      <c r="B42" s="152" t="s">
        <v>14</v>
      </c>
      <c r="C42" s="153"/>
      <c r="D42" s="35" t="s">
        <v>15</v>
      </c>
      <c r="E42" s="31">
        <f>-PMT($K$44,30,(NPV($K$44,E9:E38)))</f>
        <v>6.9130235355702236</v>
      </c>
      <c r="F42" s="32">
        <f t="shared" ref="F42:H42" si="8">-PMT($K$44,30,(NPV($K$44,F9:F38)))</f>
        <v>7.4169946480851108</v>
      </c>
      <c r="G42" s="32">
        <f t="shared" si="8"/>
        <v>7.5852521631167802</v>
      </c>
      <c r="H42" s="33">
        <f t="shared" si="8"/>
        <v>7.4571639317679557</v>
      </c>
      <c r="I42" s="16"/>
      <c r="J42" s="31">
        <f t="shared" ref="J42:L42" si="9">-PMT($K$44,30,(NPV($K$44,J9:J38)))</f>
        <v>7.1046572038967089</v>
      </c>
      <c r="K42" s="32">
        <f t="shared" si="9"/>
        <v>7.4240855622022162</v>
      </c>
      <c r="L42" s="33">
        <f t="shared" si="9"/>
        <v>7.2874243102957408</v>
      </c>
      <c r="M42" s="16"/>
      <c r="N42" s="34">
        <f>-PMT($K$44,30,(NPV($K$44,N9:N38)))</f>
        <v>7.3813997069167225</v>
      </c>
      <c r="O42" s="8"/>
    </row>
    <row r="43" spans="2:16" ht="15" customHeight="1" x14ac:dyDescent="0.25">
      <c r="B43" s="53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8"/>
    </row>
    <row r="44" spans="2:16" ht="15" customHeight="1" x14ac:dyDescent="0.25">
      <c r="B44" s="53"/>
      <c r="C44" s="54"/>
      <c r="D44" s="6" t="s">
        <v>12</v>
      </c>
      <c r="E44" s="55" t="s">
        <v>46</v>
      </c>
      <c r="F44" s="6"/>
      <c r="G44" s="6"/>
      <c r="H44" s="6"/>
      <c r="I44" s="6"/>
      <c r="J44" s="6"/>
      <c r="K44" s="56">
        <v>2.4299999999999999E-2</v>
      </c>
      <c r="L44" s="6"/>
      <c r="M44" s="6"/>
      <c r="N44" s="6"/>
      <c r="O44" s="8"/>
      <c r="P44" s="57"/>
    </row>
    <row r="45" spans="2:16" x14ac:dyDescent="0.25">
      <c r="B45" s="58"/>
      <c r="C45" s="59"/>
      <c r="D45" s="59" t="s">
        <v>15</v>
      </c>
      <c r="E45" s="94" t="s">
        <v>26</v>
      </c>
      <c r="F45" s="59"/>
      <c r="G45" s="59"/>
      <c r="H45" s="59"/>
      <c r="I45" s="59"/>
      <c r="J45" s="59"/>
      <c r="K45" s="59"/>
      <c r="L45" s="59"/>
      <c r="M45" s="59"/>
      <c r="N45" s="59"/>
      <c r="O45" s="61"/>
    </row>
    <row r="47" spans="2:16" ht="15" customHeight="1" x14ac:dyDescent="0.25"/>
    <row r="48" spans="2:16" x14ac:dyDescent="0.25">
      <c r="B48" s="63"/>
      <c r="C48" s="63"/>
      <c r="D48" s="63"/>
      <c r="E48" s="63">
        <f t="shared" ref="E48:N48" si="10">(E23/E14)^(1/10)-1</f>
        <v>1.9546570117537021E-2</v>
      </c>
      <c r="F48" s="63">
        <f t="shared" si="10"/>
        <v>1.7996373193366333E-2</v>
      </c>
      <c r="G48" s="63">
        <f t="shared" si="10"/>
        <v>1.7529147864319805E-2</v>
      </c>
      <c r="H48" s="63">
        <f t="shared" si="10"/>
        <v>1.8019552789521498E-2</v>
      </c>
      <c r="I48" s="63"/>
      <c r="J48" s="63">
        <f t="shared" si="10"/>
        <v>1.8978845955252899E-2</v>
      </c>
      <c r="K48" s="63">
        <f t="shared" si="10"/>
        <v>1.793329210117256E-2</v>
      </c>
      <c r="L48" s="63">
        <f t="shared" si="10"/>
        <v>1.8472215559948824E-2</v>
      </c>
      <c r="M48" s="63"/>
      <c r="N48" s="63">
        <f t="shared" si="10"/>
        <v>1.8214826019516073E-2</v>
      </c>
    </row>
  </sheetData>
  <mergeCells count="10">
    <mergeCell ref="B1:O1"/>
    <mergeCell ref="B40:C40"/>
    <mergeCell ref="B41:C41"/>
    <mergeCell ref="B42:C42"/>
    <mergeCell ref="B2:O2"/>
    <mergeCell ref="B3:O3"/>
    <mergeCell ref="E5:H5"/>
    <mergeCell ref="J5:L5"/>
    <mergeCell ref="N5:N6"/>
    <mergeCell ref="B39:D39"/>
  </mergeCells>
  <pageMargins left="0.7" right="0.7" top="0.75" bottom="0.75" header="0.3" footer="0.3"/>
  <pageSetup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49"/>
  <sheetViews>
    <sheetView showGridLines="0" view="pageBreakPreview" topLeftCell="A23" zoomScale="70" zoomScaleNormal="85" zoomScaleSheetLayoutView="70" workbookViewId="0">
      <selection activeCell="E49" sqref="E49"/>
    </sheetView>
  </sheetViews>
  <sheetFormatPr defaultRowHeight="15" x14ac:dyDescent="0.25"/>
  <cols>
    <col min="1" max="1" width="9.140625" style="104"/>
    <col min="2" max="2" width="2.7109375" style="104" customWidth="1"/>
    <col min="3" max="3" width="18.85546875" style="105" customWidth="1"/>
    <col min="4" max="4" width="2.5703125" style="105" customWidth="1"/>
    <col min="5" max="5" width="18.7109375" style="105" customWidth="1"/>
    <col min="6" max="6" width="2.7109375" style="105" customWidth="1"/>
    <col min="7" max="9" width="10.7109375" style="105" customWidth="1"/>
    <col min="10" max="10" width="8.7109375" style="105" customWidth="1"/>
    <col min="11" max="11" width="2.7109375" style="105" customWidth="1"/>
    <col min="12" max="13" width="10.7109375" style="105" customWidth="1"/>
    <col min="14" max="14" width="8.7109375" style="105" customWidth="1"/>
    <col min="15" max="15" width="2.7109375" style="105" customWidth="1"/>
    <col min="16" max="16" width="10.7109375" style="105" customWidth="1"/>
    <col min="17" max="17" width="2.7109375" style="104" customWidth="1"/>
    <col min="18" max="16384" width="9.140625" style="104"/>
  </cols>
  <sheetData>
    <row r="1" spans="1:18" s="106" customFormat="1" ht="20.25" customHeight="1" x14ac:dyDescent="0.25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ht="15.75" thickBot="1" x14ac:dyDescent="0.3"/>
    <row r="3" spans="1:18" ht="14.25" customHeight="1" x14ac:dyDescent="0.25">
      <c r="B3" s="107"/>
      <c r="C3" s="172" t="s">
        <v>38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08"/>
      <c r="R3" s="109"/>
    </row>
    <row r="4" spans="1:18" ht="14.25" customHeight="1" x14ac:dyDescent="0.25">
      <c r="B4" s="110"/>
      <c r="C4" s="173" t="s">
        <v>27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11"/>
      <c r="R4" s="109"/>
    </row>
    <row r="5" spans="1:18" ht="14.25" customHeight="1" thickBot="1" x14ac:dyDescent="0.3">
      <c r="B5" s="11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13"/>
      <c r="R5" s="109"/>
    </row>
    <row r="6" spans="1:18" ht="14.25" customHeight="1" x14ac:dyDescent="0.25">
      <c r="B6" s="110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1"/>
      <c r="R6" s="109"/>
    </row>
    <row r="7" spans="1:18" ht="14.25" customHeight="1" x14ac:dyDescent="0.25">
      <c r="B7" s="114"/>
      <c r="C7" s="98"/>
      <c r="D7" s="98"/>
      <c r="E7" s="174" t="s">
        <v>28</v>
      </c>
      <c r="F7" s="99"/>
      <c r="G7" s="177" t="s">
        <v>29</v>
      </c>
      <c r="H7" s="178"/>
      <c r="I7" s="178"/>
      <c r="J7" s="178"/>
      <c r="K7" s="178"/>
      <c r="L7" s="178"/>
      <c r="M7" s="178"/>
      <c r="N7" s="178"/>
      <c r="O7" s="178"/>
      <c r="P7" s="179"/>
      <c r="Q7" s="115"/>
      <c r="R7" s="109"/>
    </row>
    <row r="8" spans="1:18" ht="28.5" customHeight="1" x14ac:dyDescent="0.25">
      <c r="B8" s="114"/>
      <c r="C8" s="98"/>
      <c r="D8" s="98"/>
      <c r="E8" s="175"/>
      <c r="F8" s="99"/>
      <c r="G8" s="180" t="s">
        <v>0</v>
      </c>
      <c r="H8" s="181"/>
      <c r="I8" s="181"/>
      <c r="J8" s="182"/>
      <c r="K8" s="98"/>
      <c r="L8" s="183" t="s">
        <v>1</v>
      </c>
      <c r="M8" s="184"/>
      <c r="N8" s="185"/>
      <c r="O8" s="98"/>
      <c r="P8" s="186" t="s">
        <v>2</v>
      </c>
      <c r="Q8" s="115"/>
      <c r="R8" s="109"/>
    </row>
    <row r="9" spans="1:18" ht="30" customHeight="1" x14ac:dyDescent="0.25">
      <c r="B9" s="114"/>
      <c r="C9" s="98" t="s">
        <v>3</v>
      </c>
      <c r="D9" s="98"/>
      <c r="E9" s="176"/>
      <c r="F9" s="99"/>
      <c r="G9" s="100" t="s">
        <v>4</v>
      </c>
      <c r="H9" s="101" t="s">
        <v>5</v>
      </c>
      <c r="I9" s="101" t="s">
        <v>6</v>
      </c>
      <c r="J9" s="102" t="s">
        <v>7</v>
      </c>
      <c r="K9" s="103"/>
      <c r="L9" s="100" t="s">
        <v>4</v>
      </c>
      <c r="M9" s="101" t="s">
        <v>6</v>
      </c>
      <c r="N9" s="102" t="s">
        <v>7</v>
      </c>
      <c r="O9" s="98"/>
      <c r="P9" s="187"/>
      <c r="Q9" s="115"/>
      <c r="R9" s="109"/>
    </row>
    <row r="10" spans="1:18" x14ac:dyDescent="0.25">
      <c r="B10" s="114"/>
      <c r="C10" s="98"/>
      <c r="D10" s="98"/>
      <c r="E10" s="116">
        <v>1</v>
      </c>
      <c r="F10" s="99"/>
      <c r="G10" s="103">
        <v>2</v>
      </c>
      <c r="H10" s="103">
        <v>3</v>
      </c>
      <c r="I10" s="103">
        <v>4</v>
      </c>
      <c r="J10" s="103">
        <v>5</v>
      </c>
      <c r="K10" s="103"/>
      <c r="L10" s="103">
        <v>6</v>
      </c>
      <c r="M10" s="103">
        <v>7</v>
      </c>
      <c r="N10" s="103">
        <v>8</v>
      </c>
      <c r="O10" s="98"/>
      <c r="P10" s="103">
        <v>9</v>
      </c>
      <c r="Q10" s="115"/>
      <c r="R10" s="109"/>
    </row>
    <row r="11" spans="1:18" x14ac:dyDescent="0.25">
      <c r="B11" s="114"/>
      <c r="C11" s="116"/>
      <c r="D11" s="116"/>
      <c r="E11" s="98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9"/>
    </row>
    <row r="12" spans="1:18" x14ac:dyDescent="0.25">
      <c r="B12" s="114"/>
      <c r="C12" s="116">
        <v>2016</v>
      </c>
      <c r="D12" s="116"/>
      <c r="E12" s="120">
        <v>1.8627350000000001E-2</v>
      </c>
      <c r="F12" s="121"/>
      <c r="G12" s="120">
        <v>0.81004386899482972</v>
      </c>
      <c r="H12" s="120">
        <v>0.77754768297407029</v>
      </c>
      <c r="I12" s="120">
        <v>0.76702535427314666</v>
      </c>
      <c r="J12" s="120">
        <v>0.77558259722158385</v>
      </c>
      <c r="K12" s="120"/>
      <c r="L12" s="120">
        <v>0.7979771756153976</v>
      </c>
      <c r="M12" s="120">
        <v>0.77726376077690718</v>
      </c>
      <c r="N12" s="120">
        <v>0.78631552306132746</v>
      </c>
      <c r="O12" s="120"/>
      <c r="P12" s="120">
        <v>0.78058414066290438</v>
      </c>
      <c r="Q12" s="119"/>
      <c r="R12" s="109"/>
    </row>
    <row r="13" spans="1:18" x14ac:dyDescent="0.25">
      <c r="B13" s="114"/>
      <c r="C13" s="116">
        <v>2017</v>
      </c>
      <c r="D13" s="116"/>
      <c r="E13" s="120">
        <v>1.8627350000000001E-2</v>
      </c>
      <c r="F13" s="121"/>
      <c r="G13" s="120">
        <v>0.47637631577734701</v>
      </c>
      <c r="H13" s="120">
        <v>0.45225655862020103</v>
      </c>
      <c r="I13" s="120">
        <v>0.44444653399664014</v>
      </c>
      <c r="J13" s="120">
        <v>0.45079800618845833</v>
      </c>
      <c r="K13" s="120"/>
      <c r="L13" s="120">
        <v>0.46742001198785876</v>
      </c>
      <c r="M13" s="120">
        <v>0.45204582206044835</v>
      </c>
      <c r="N13" s="120">
        <v>0.45876434305872671</v>
      </c>
      <c r="O13" s="120"/>
      <c r="P13" s="120">
        <v>0.4545103191700034</v>
      </c>
      <c r="Q13" s="119"/>
      <c r="R13" s="109"/>
    </row>
    <row r="14" spans="1:18" x14ac:dyDescent="0.25">
      <c r="B14" s="114"/>
      <c r="C14" s="116">
        <v>2018</v>
      </c>
      <c r="D14" s="116"/>
      <c r="E14" s="120">
        <v>1.8627350000000001E-2</v>
      </c>
      <c r="F14" s="121"/>
      <c r="G14" s="120">
        <v>0.22322032269819372</v>
      </c>
      <c r="H14" s="120">
        <v>0.20551013594577039</v>
      </c>
      <c r="I14" s="120">
        <v>0.19977554277706144</v>
      </c>
      <c r="J14" s="120">
        <v>0.20443917839897308</v>
      </c>
      <c r="K14" s="120"/>
      <c r="L14" s="120">
        <v>0.21664406193031613</v>
      </c>
      <c r="M14" s="120">
        <v>0.20535540039829092</v>
      </c>
      <c r="N14" s="120">
        <v>0.21028854548778592</v>
      </c>
      <c r="O14" s="120"/>
      <c r="P14" s="120">
        <v>0.20716498346235987</v>
      </c>
      <c r="Q14" s="119"/>
      <c r="R14" s="109"/>
    </row>
    <row r="15" spans="1:18" x14ac:dyDescent="0.25">
      <c r="B15" s="114"/>
      <c r="C15" s="116">
        <v>2019</v>
      </c>
      <c r="D15" s="116"/>
      <c r="E15" s="120">
        <v>1.8627350000000001E-2</v>
      </c>
      <c r="F15" s="121"/>
      <c r="G15" s="120">
        <v>0.14371165719168674</v>
      </c>
      <c r="H15" s="120">
        <v>0.12808423401752833</v>
      </c>
      <c r="I15" s="120">
        <v>0.123024043776068</v>
      </c>
      <c r="J15" s="120">
        <v>0.1271392238367029</v>
      </c>
      <c r="K15" s="120"/>
      <c r="L15" s="120">
        <v>0.1379087816286057</v>
      </c>
      <c r="M15" s="120">
        <v>0.12794769576898526</v>
      </c>
      <c r="N15" s="120">
        <v>0.13230069028963939</v>
      </c>
      <c r="O15" s="120"/>
      <c r="P15" s="120">
        <v>0.1295444672037713</v>
      </c>
      <c r="Q15" s="119"/>
      <c r="R15" s="109"/>
    </row>
    <row r="16" spans="1:18" x14ac:dyDescent="0.25">
      <c r="B16" s="114"/>
      <c r="C16" s="116">
        <v>2020</v>
      </c>
      <c r="D16" s="116"/>
      <c r="E16" s="120">
        <v>1.8627350000000001E-2</v>
      </c>
      <c r="F16" s="121"/>
      <c r="G16" s="120">
        <v>0.14066300907545751</v>
      </c>
      <c r="H16" s="120">
        <v>0.1252058363293449</v>
      </c>
      <c r="I16" s="120">
        <v>0.12020077351004499</v>
      </c>
      <c r="J16" s="120">
        <v>0.12427112140871685</v>
      </c>
      <c r="K16" s="120"/>
      <c r="L16" s="120">
        <v>0.13492335199935929</v>
      </c>
      <c r="M16" s="120">
        <v>0.12507078557461315</v>
      </c>
      <c r="N16" s="120">
        <v>0.12937635710222722</v>
      </c>
      <c r="O16" s="120"/>
      <c r="P16" s="120">
        <v>0.12665016124189268</v>
      </c>
      <c r="Q16" s="119"/>
      <c r="R16" s="109"/>
    </row>
    <row r="17" spans="2:21" x14ac:dyDescent="0.25">
      <c r="B17" s="114"/>
      <c r="C17" s="116">
        <v>2021</v>
      </c>
      <c r="D17" s="116"/>
      <c r="E17" s="120">
        <v>1.8627350000000001E-2</v>
      </c>
      <c r="F17" s="121"/>
      <c r="G17" s="120">
        <v>2.7684754999999998E-2</v>
      </c>
      <c r="H17" s="120">
        <v>1.51369166438E-2</v>
      </c>
      <c r="I17" s="120">
        <v>1.1073902E-2</v>
      </c>
      <c r="J17" s="120">
        <v>1.4378132878760001E-2</v>
      </c>
      <c r="K17" s="120"/>
      <c r="L17" s="120">
        <v>2.30254107335E-2</v>
      </c>
      <c r="M17" s="120">
        <v>1.5027285014E-2</v>
      </c>
      <c r="N17" s="120">
        <v>1.85224659534215E-2</v>
      </c>
      <c r="O17" s="120"/>
      <c r="P17" s="120">
        <v>1.6309392091552258E-2</v>
      </c>
      <c r="Q17" s="119"/>
      <c r="R17" s="109"/>
    </row>
    <row r="18" spans="2:21" x14ac:dyDescent="0.25">
      <c r="B18" s="114"/>
      <c r="C18" s="116">
        <v>2022</v>
      </c>
      <c r="D18" s="116"/>
      <c r="E18" s="120">
        <v>1.8627350000000001E-2</v>
      </c>
      <c r="F18" s="121"/>
      <c r="G18" s="120">
        <v>2.75219035E-2</v>
      </c>
      <c r="H18" s="120">
        <v>1.504787595766E-2</v>
      </c>
      <c r="I18" s="120">
        <v>1.1008761400000001E-2</v>
      </c>
      <c r="J18" s="120">
        <v>1.4293555626531999E-2</v>
      </c>
      <c r="K18" s="120"/>
      <c r="L18" s="120">
        <v>2.2889967140950002E-2</v>
      </c>
      <c r="M18" s="120">
        <v>1.49388892198E-2</v>
      </c>
      <c r="N18" s="120">
        <v>1.841351027134255E-2</v>
      </c>
      <c r="O18" s="120"/>
      <c r="P18" s="120">
        <v>1.6213454491013718E-2</v>
      </c>
      <c r="Q18" s="119"/>
      <c r="R18" s="109"/>
      <c r="T18" s="122"/>
    </row>
    <row r="19" spans="2:21" x14ac:dyDescent="0.25">
      <c r="B19" s="114"/>
      <c r="C19" s="116">
        <v>2023</v>
      </c>
      <c r="D19" s="116"/>
      <c r="E19" s="120">
        <v>1.8627350000000001E-2</v>
      </c>
      <c r="F19" s="121"/>
      <c r="G19" s="120">
        <v>2.7366132499999998E-2</v>
      </c>
      <c r="H19" s="120">
        <v>1.49627066057E-2</v>
      </c>
      <c r="I19" s="120">
        <v>1.0946453E-2</v>
      </c>
      <c r="J19" s="120">
        <v>1.421265564614E-2</v>
      </c>
      <c r="K19" s="120"/>
      <c r="L19" s="120">
        <v>2.2760412400250001E-2</v>
      </c>
      <c r="M19" s="120">
        <v>1.4854336720999999E-2</v>
      </c>
      <c r="N19" s="120">
        <v>1.830929179283225E-2</v>
      </c>
      <c r="O19" s="120"/>
      <c r="P19" s="120">
        <v>1.612168809049859E-2</v>
      </c>
      <c r="Q19" s="119"/>
      <c r="R19" s="109"/>
      <c r="U19" s="123"/>
    </row>
    <row r="20" spans="2:21" x14ac:dyDescent="0.25">
      <c r="B20" s="114"/>
      <c r="C20" s="116">
        <v>2024</v>
      </c>
      <c r="D20" s="116"/>
      <c r="E20" s="120">
        <v>1.8627350000000001E-2</v>
      </c>
      <c r="F20" s="121"/>
      <c r="G20" s="120">
        <v>2.7179545166724675E-2</v>
      </c>
      <c r="H20" s="120">
        <v>1.4860688115358383E-2</v>
      </c>
      <c r="I20" s="120">
        <v>1.0871818066689871E-2</v>
      </c>
      <c r="J20" s="120">
        <v>1.4115751141428793E-2</v>
      </c>
      <c r="K20" s="120"/>
      <c r="L20" s="120">
        <v>2.2605227715164915E-2</v>
      </c>
      <c r="M20" s="120">
        <v>1.4753057116498153E-2</v>
      </c>
      <c r="N20" s="120">
        <v>1.818445566811553E-2</v>
      </c>
      <c r="O20" s="120"/>
      <c r="P20" s="120">
        <v>1.6011767450864814E-2</v>
      </c>
      <c r="Q20" s="119"/>
      <c r="R20" s="109"/>
    </row>
    <row r="21" spans="2:21" x14ac:dyDescent="0.25">
      <c r="B21" s="114"/>
      <c r="C21" s="116">
        <v>2025</v>
      </c>
      <c r="D21" s="116"/>
      <c r="E21" s="120">
        <v>1.8627350000000001E-2</v>
      </c>
      <c r="F21" s="121"/>
      <c r="G21" s="120">
        <v>2.6994230020264159E-2</v>
      </c>
      <c r="H21" s="120">
        <v>1.4759365205879633E-2</v>
      </c>
      <c r="I21" s="120">
        <v>1.0797692008105665E-2</v>
      </c>
      <c r="J21" s="120">
        <v>1.4019507349484234E-2</v>
      </c>
      <c r="K21" s="120"/>
      <c r="L21" s="120">
        <v>2.2451101107853703E-2</v>
      </c>
      <c r="M21" s="120">
        <v>1.4652468054999385E-2</v>
      </c>
      <c r="N21" s="120">
        <v>1.806047069909672E-2</v>
      </c>
      <c r="O21" s="120"/>
      <c r="P21" s="120">
        <v>1.5902596270403652E-2</v>
      </c>
      <c r="Q21" s="119"/>
      <c r="R21" s="109"/>
    </row>
    <row r="22" spans="2:21" x14ac:dyDescent="0.25">
      <c r="B22" s="114"/>
      <c r="C22" s="116">
        <v>2026</v>
      </c>
      <c r="D22" s="116"/>
      <c r="E22" s="120">
        <v>1.8627350000000001E-2</v>
      </c>
      <c r="F22" s="121"/>
      <c r="G22" s="120">
        <v>2.6810178386614363E-2</v>
      </c>
      <c r="H22" s="120">
        <v>1.4658733134665269E-2</v>
      </c>
      <c r="I22" s="120">
        <v>1.0724071354645745E-2</v>
      </c>
      <c r="J22" s="120">
        <v>1.3923919765444943E-2</v>
      </c>
      <c r="K22" s="120"/>
      <c r="L22" s="120">
        <v>2.2298025364147166E-2</v>
      </c>
      <c r="M22" s="120">
        <v>1.4552564828254275E-2</v>
      </c>
      <c r="N22" s="120">
        <v>1.7937331082439466E-2</v>
      </c>
      <c r="O22" s="120"/>
      <c r="P22" s="120">
        <v>1.5794169439164393E-2</v>
      </c>
      <c r="Q22" s="119"/>
      <c r="R22" s="109"/>
    </row>
    <row r="23" spans="2:21" x14ac:dyDescent="0.25">
      <c r="B23" s="114"/>
      <c r="C23" s="116">
        <v>2027</v>
      </c>
      <c r="D23" s="116"/>
      <c r="E23" s="120">
        <v>1.8627350000000001E-2</v>
      </c>
      <c r="F23" s="121"/>
      <c r="G23" s="120">
        <v>2.6627381650912156E-2</v>
      </c>
      <c r="H23" s="120">
        <v>1.4558787191452731E-2</v>
      </c>
      <c r="I23" s="120">
        <v>1.0650952660364863E-2</v>
      </c>
      <c r="J23" s="120">
        <v>1.3828983915164531E-2</v>
      </c>
      <c r="K23" s="120"/>
      <c r="L23" s="120">
        <v>2.2145993319063639E-2</v>
      </c>
      <c r="M23" s="120">
        <v>1.4453342760115118E-2</v>
      </c>
      <c r="N23" s="120">
        <v>1.7815031054375621E-2</v>
      </c>
      <c r="O23" s="120"/>
      <c r="P23" s="120">
        <v>1.56864818820369E-2</v>
      </c>
      <c r="Q23" s="119"/>
      <c r="R23" s="109"/>
    </row>
    <row r="24" spans="2:21" x14ac:dyDescent="0.25">
      <c r="B24" s="114"/>
      <c r="C24" s="116">
        <v>2028</v>
      </c>
      <c r="D24" s="116"/>
      <c r="E24" s="120">
        <v>1.8627350000000001E-2</v>
      </c>
      <c r="F24" s="121"/>
      <c r="G24" s="120">
        <v>2.6445831257032128E-2</v>
      </c>
      <c r="H24" s="120">
        <v>1.4459522698094886E-2</v>
      </c>
      <c r="I24" s="120">
        <v>1.0578332502812851E-2</v>
      </c>
      <c r="J24" s="120">
        <v>1.3734695355002151E-2</v>
      </c>
      <c r="K24" s="120"/>
      <c r="L24" s="120">
        <v>2.199499785647362E-2</v>
      </c>
      <c r="M24" s="120">
        <v>1.4354797206317039E-2</v>
      </c>
      <c r="N24" s="120">
        <v>1.7693564890435463E-2</v>
      </c>
      <c r="O24" s="120"/>
      <c r="P24" s="120">
        <v>1.5579528558514076E-2</v>
      </c>
      <c r="Q24" s="119"/>
      <c r="R24" s="109"/>
    </row>
    <row r="25" spans="2:21" x14ac:dyDescent="0.25">
      <c r="B25" s="114"/>
      <c r="C25" s="116">
        <v>2029</v>
      </c>
      <c r="D25" s="116"/>
      <c r="E25" s="120">
        <v>1.8627350000000001E-2</v>
      </c>
      <c r="F25" s="121"/>
      <c r="G25" s="120">
        <v>2.6265518707186117E-2</v>
      </c>
      <c r="H25" s="120">
        <v>1.4360935008341081E-2</v>
      </c>
      <c r="I25" s="120">
        <v>1.0506207482874447E-2</v>
      </c>
      <c r="J25" s="120">
        <v>1.3641049671614525E-2</v>
      </c>
      <c r="K25" s="120"/>
      <c r="L25" s="120">
        <v>2.1845031908766695E-2</v>
      </c>
      <c r="M25" s="120">
        <v>1.4256923554260625E-2</v>
      </c>
      <c r="N25" s="120">
        <v>1.7572926905179777E-2</v>
      </c>
      <c r="O25" s="120"/>
      <c r="P25" s="120">
        <v>1.5473304462455933E-2</v>
      </c>
      <c r="Q25" s="119"/>
      <c r="R25" s="109"/>
    </row>
    <row r="26" spans="2:21" x14ac:dyDescent="0.25">
      <c r="B26" s="114"/>
      <c r="C26" s="116">
        <v>2030</v>
      </c>
      <c r="D26" s="116"/>
      <c r="E26" s="120">
        <v>1.8627350000000001E-2</v>
      </c>
      <c r="F26" s="121"/>
      <c r="G26" s="120">
        <v>2.6086435561525442E-2</v>
      </c>
      <c r="H26" s="120">
        <v>1.4263019507619651E-2</v>
      </c>
      <c r="I26" s="120">
        <v>1.0434574224610178E-2</v>
      </c>
      <c r="J26" s="120">
        <v>1.3548042481749362E-2</v>
      </c>
      <c r="K26" s="120"/>
      <c r="L26" s="120">
        <v>2.1696088456520709E-2</v>
      </c>
      <c r="M26" s="120">
        <v>1.4159717222796011E-2</v>
      </c>
      <c r="N26" s="120">
        <v>1.7453111451933703E-2</v>
      </c>
      <c r="O26" s="120"/>
      <c r="P26" s="120">
        <v>1.5367804621855267E-2</v>
      </c>
      <c r="Q26" s="119"/>
      <c r="R26" s="109"/>
    </row>
    <row r="27" spans="2:21" x14ac:dyDescent="0.25">
      <c r="B27" s="114"/>
      <c r="C27" s="116">
        <v>2031</v>
      </c>
      <c r="D27" s="116"/>
      <c r="E27" s="120">
        <v>1.8627350000000001E-2</v>
      </c>
      <c r="F27" s="121"/>
      <c r="G27" s="124">
        <v>2.6086435561525442E-2</v>
      </c>
      <c r="H27" s="124">
        <v>1.4263019507619651E-2</v>
      </c>
      <c r="I27" s="124">
        <v>1.0434574224610178E-2</v>
      </c>
      <c r="J27" s="124">
        <v>1.3548042481749362E-2</v>
      </c>
      <c r="K27" s="124">
        <v>0</v>
      </c>
      <c r="L27" s="124">
        <v>2.1696088456520709E-2</v>
      </c>
      <c r="M27" s="124">
        <v>1.4159717222796011E-2</v>
      </c>
      <c r="N27" s="124">
        <v>1.7453111451933703E-2</v>
      </c>
      <c r="O27" s="124">
        <v>0</v>
      </c>
      <c r="P27" s="124">
        <v>1.5367804621855267E-2</v>
      </c>
      <c r="Q27" s="119"/>
      <c r="R27" s="109"/>
    </row>
    <row r="28" spans="2:21" x14ac:dyDescent="0.25">
      <c r="B28" s="114"/>
      <c r="C28" s="116">
        <v>2032</v>
      </c>
      <c r="D28" s="116"/>
      <c r="E28" s="120">
        <v>1.8627350000000001E-2</v>
      </c>
      <c r="F28" s="121"/>
      <c r="G28" s="124">
        <v>2.6086435561525442E-2</v>
      </c>
      <c r="H28" s="124">
        <v>1.4263019507619651E-2</v>
      </c>
      <c r="I28" s="124">
        <v>1.0434574224610178E-2</v>
      </c>
      <c r="J28" s="124">
        <v>1.3548042481749362E-2</v>
      </c>
      <c r="K28" s="124">
        <v>0</v>
      </c>
      <c r="L28" s="124">
        <v>2.1696088456520709E-2</v>
      </c>
      <c r="M28" s="124">
        <v>1.4159717222796011E-2</v>
      </c>
      <c r="N28" s="124">
        <v>1.7453111451933703E-2</v>
      </c>
      <c r="O28" s="124">
        <v>0</v>
      </c>
      <c r="P28" s="124">
        <v>1.5367804621855267E-2</v>
      </c>
      <c r="Q28" s="119"/>
      <c r="R28" s="109"/>
    </row>
    <row r="29" spans="2:21" x14ac:dyDescent="0.25">
      <c r="B29" s="114"/>
      <c r="C29" s="116">
        <v>2033</v>
      </c>
      <c r="D29" s="116"/>
      <c r="E29" s="120">
        <v>1.8627350000000001E-2</v>
      </c>
      <c r="F29" s="121"/>
      <c r="G29" s="124">
        <v>2.6086435561525442E-2</v>
      </c>
      <c r="H29" s="124">
        <v>1.4263019507619651E-2</v>
      </c>
      <c r="I29" s="124">
        <v>1.0434574224610178E-2</v>
      </c>
      <c r="J29" s="124">
        <v>1.3548042481749362E-2</v>
      </c>
      <c r="K29" s="124">
        <v>0</v>
      </c>
      <c r="L29" s="124">
        <v>2.1696088456520709E-2</v>
      </c>
      <c r="M29" s="124">
        <v>1.4159717222796011E-2</v>
      </c>
      <c r="N29" s="124">
        <v>1.7453111451933703E-2</v>
      </c>
      <c r="O29" s="124">
        <v>0</v>
      </c>
      <c r="P29" s="124">
        <v>1.5367804621855267E-2</v>
      </c>
      <c r="Q29" s="119"/>
      <c r="R29" s="109"/>
    </row>
    <row r="30" spans="2:21" x14ac:dyDescent="0.25">
      <c r="B30" s="114"/>
      <c r="C30" s="116">
        <v>2034</v>
      </c>
      <c r="D30" s="116"/>
      <c r="E30" s="120">
        <v>1.8627350000000001E-2</v>
      </c>
      <c r="F30" s="121"/>
      <c r="G30" s="124">
        <v>2.6086435561525442E-2</v>
      </c>
      <c r="H30" s="124">
        <v>1.4263019507619651E-2</v>
      </c>
      <c r="I30" s="124">
        <v>1.0434574224610178E-2</v>
      </c>
      <c r="J30" s="124">
        <v>1.3548042481749362E-2</v>
      </c>
      <c r="K30" s="124">
        <v>0</v>
      </c>
      <c r="L30" s="124">
        <v>2.1696088456520709E-2</v>
      </c>
      <c r="M30" s="124">
        <v>1.4159717222796011E-2</v>
      </c>
      <c r="N30" s="124">
        <v>1.7453111451933703E-2</v>
      </c>
      <c r="O30" s="124">
        <v>0</v>
      </c>
      <c r="P30" s="124">
        <v>1.5367804621855267E-2</v>
      </c>
      <c r="Q30" s="119"/>
      <c r="R30" s="109"/>
    </row>
    <row r="31" spans="2:21" x14ac:dyDescent="0.25">
      <c r="B31" s="114"/>
      <c r="C31" s="116">
        <v>2035</v>
      </c>
      <c r="D31" s="116"/>
      <c r="E31" s="120">
        <v>1.8627350000000001E-2</v>
      </c>
      <c r="F31" s="121"/>
      <c r="G31" s="124">
        <v>2.6086435561525442E-2</v>
      </c>
      <c r="H31" s="124">
        <v>1.4263019507619651E-2</v>
      </c>
      <c r="I31" s="124">
        <v>1.0434574224610178E-2</v>
      </c>
      <c r="J31" s="124">
        <v>1.3548042481749362E-2</v>
      </c>
      <c r="K31" s="124">
        <v>0</v>
      </c>
      <c r="L31" s="124">
        <v>2.1696088456520709E-2</v>
      </c>
      <c r="M31" s="124">
        <v>1.4159717222796011E-2</v>
      </c>
      <c r="N31" s="124">
        <v>1.7453111451933703E-2</v>
      </c>
      <c r="O31" s="124">
        <v>0</v>
      </c>
      <c r="P31" s="124">
        <v>1.5367804621855267E-2</v>
      </c>
      <c r="Q31" s="119"/>
      <c r="R31" s="109"/>
    </row>
    <row r="32" spans="2:21" x14ac:dyDescent="0.25">
      <c r="B32" s="114"/>
      <c r="C32" s="116">
        <v>2036</v>
      </c>
      <c r="D32" s="116"/>
      <c r="E32" s="120">
        <v>1.8627350000000001E-2</v>
      </c>
      <c r="F32" s="121"/>
      <c r="G32" s="124">
        <v>2.6086435561525442E-2</v>
      </c>
      <c r="H32" s="124">
        <v>1.4263019507619651E-2</v>
      </c>
      <c r="I32" s="124">
        <v>1.0434574224610178E-2</v>
      </c>
      <c r="J32" s="124">
        <v>1.3548042481749362E-2</v>
      </c>
      <c r="K32" s="124">
        <v>0</v>
      </c>
      <c r="L32" s="124">
        <v>2.1696088456520709E-2</v>
      </c>
      <c r="M32" s="124">
        <v>1.4159717222796011E-2</v>
      </c>
      <c r="N32" s="124">
        <v>1.7453111451933703E-2</v>
      </c>
      <c r="O32" s="124">
        <v>0</v>
      </c>
      <c r="P32" s="124">
        <v>1.5367804621855267E-2</v>
      </c>
      <c r="Q32" s="119"/>
      <c r="R32" s="109"/>
    </row>
    <row r="33" spans="2:18" x14ac:dyDescent="0.25">
      <c r="B33" s="114"/>
      <c r="C33" s="116">
        <v>2037</v>
      </c>
      <c r="D33" s="116"/>
      <c r="E33" s="120">
        <v>1.8627350000000001E-2</v>
      </c>
      <c r="F33" s="121"/>
      <c r="G33" s="124">
        <v>2.6086435561525442E-2</v>
      </c>
      <c r="H33" s="124">
        <v>1.4263019507619651E-2</v>
      </c>
      <c r="I33" s="124">
        <v>1.0434574224610178E-2</v>
      </c>
      <c r="J33" s="124">
        <v>1.3548042481749362E-2</v>
      </c>
      <c r="K33" s="124">
        <v>0</v>
      </c>
      <c r="L33" s="124">
        <v>2.1696088456520709E-2</v>
      </c>
      <c r="M33" s="124">
        <v>1.4159717222796011E-2</v>
      </c>
      <c r="N33" s="124">
        <v>1.7453111451933703E-2</v>
      </c>
      <c r="O33" s="124">
        <v>0</v>
      </c>
      <c r="P33" s="124">
        <v>1.5367804621855267E-2</v>
      </c>
      <c r="Q33" s="119"/>
      <c r="R33" s="109"/>
    </row>
    <row r="34" spans="2:18" x14ac:dyDescent="0.25">
      <c r="B34" s="114"/>
      <c r="C34" s="116">
        <v>2038</v>
      </c>
      <c r="D34" s="116"/>
      <c r="E34" s="120">
        <v>1.8627350000000001E-2</v>
      </c>
      <c r="F34" s="121"/>
      <c r="G34" s="124">
        <v>2.6086435561525442E-2</v>
      </c>
      <c r="H34" s="124">
        <v>1.4263019507619651E-2</v>
      </c>
      <c r="I34" s="124">
        <v>1.0434574224610178E-2</v>
      </c>
      <c r="J34" s="124">
        <v>1.3548042481749362E-2</v>
      </c>
      <c r="K34" s="124">
        <v>0</v>
      </c>
      <c r="L34" s="124">
        <v>2.1696088456520709E-2</v>
      </c>
      <c r="M34" s="124">
        <v>1.4159717222796011E-2</v>
      </c>
      <c r="N34" s="124">
        <v>1.7453111451933703E-2</v>
      </c>
      <c r="O34" s="124">
        <v>0</v>
      </c>
      <c r="P34" s="124">
        <v>1.5367804621855267E-2</v>
      </c>
      <c r="Q34" s="119"/>
      <c r="R34" s="109"/>
    </row>
    <row r="35" spans="2:18" x14ac:dyDescent="0.25">
      <c r="B35" s="114"/>
      <c r="C35" s="116">
        <v>2039</v>
      </c>
      <c r="D35" s="116"/>
      <c r="E35" s="120">
        <v>1.8627350000000001E-2</v>
      </c>
      <c r="F35" s="121"/>
      <c r="G35" s="124">
        <v>2.6086435561525442E-2</v>
      </c>
      <c r="H35" s="124">
        <v>1.4263019507619651E-2</v>
      </c>
      <c r="I35" s="124">
        <v>1.0434574224610178E-2</v>
      </c>
      <c r="J35" s="124">
        <v>1.3548042481749362E-2</v>
      </c>
      <c r="K35" s="124">
        <v>0</v>
      </c>
      <c r="L35" s="124">
        <v>2.1696088456520709E-2</v>
      </c>
      <c r="M35" s="124">
        <v>1.4159717222796011E-2</v>
      </c>
      <c r="N35" s="124">
        <v>1.7453111451933703E-2</v>
      </c>
      <c r="O35" s="124">
        <v>0</v>
      </c>
      <c r="P35" s="124">
        <v>1.5367804621855267E-2</v>
      </c>
      <c r="Q35" s="119"/>
      <c r="R35" s="109"/>
    </row>
    <row r="36" spans="2:18" x14ac:dyDescent="0.25">
      <c r="B36" s="114"/>
      <c r="C36" s="116">
        <v>2040</v>
      </c>
      <c r="D36" s="116"/>
      <c r="E36" s="120">
        <v>1.8627350000000001E-2</v>
      </c>
      <c r="F36" s="121"/>
      <c r="G36" s="124">
        <v>2.6086435561525442E-2</v>
      </c>
      <c r="H36" s="124">
        <v>1.4263019507619651E-2</v>
      </c>
      <c r="I36" s="124">
        <v>1.0434574224610178E-2</v>
      </c>
      <c r="J36" s="124">
        <v>1.3548042481749362E-2</v>
      </c>
      <c r="K36" s="124">
        <v>0</v>
      </c>
      <c r="L36" s="124">
        <v>2.1696088456520709E-2</v>
      </c>
      <c r="M36" s="124">
        <v>1.4159717222796011E-2</v>
      </c>
      <c r="N36" s="124">
        <v>1.7453111451933703E-2</v>
      </c>
      <c r="O36" s="124">
        <v>0</v>
      </c>
      <c r="P36" s="124">
        <v>1.5367804621855267E-2</v>
      </c>
      <c r="Q36" s="119"/>
      <c r="R36" s="109"/>
    </row>
    <row r="37" spans="2:18" x14ac:dyDescent="0.25">
      <c r="B37" s="114"/>
      <c r="C37" s="116">
        <v>2041</v>
      </c>
      <c r="D37" s="116"/>
      <c r="E37" s="120">
        <v>1.8627350000000001E-2</v>
      </c>
      <c r="F37" s="121"/>
      <c r="G37" s="124">
        <v>2.6086435561525442E-2</v>
      </c>
      <c r="H37" s="124">
        <v>1.4263019507619651E-2</v>
      </c>
      <c r="I37" s="124">
        <v>1.0434574224610178E-2</v>
      </c>
      <c r="J37" s="124">
        <v>1.3548042481749362E-2</v>
      </c>
      <c r="K37" s="124">
        <v>0</v>
      </c>
      <c r="L37" s="124">
        <v>2.1696088456520709E-2</v>
      </c>
      <c r="M37" s="124">
        <v>1.4159717222796011E-2</v>
      </c>
      <c r="N37" s="124">
        <v>1.7453111451933703E-2</v>
      </c>
      <c r="O37" s="124">
        <v>0</v>
      </c>
      <c r="P37" s="124">
        <v>1.5367804621855267E-2</v>
      </c>
      <c r="Q37" s="119"/>
      <c r="R37" s="109"/>
    </row>
    <row r="38" spans="2:18" x14ac:dyDescent="0.25">
      <c r="B38" s="114"/>
      <c r="C38" s="116">
        <v>2042</v>
      </c>
      <c r="D38" s="116"/>
      <c r="E38" s="120">
        <v>1.8627350000000001E-2</v>
      </c>
      <c r="F38" s="121"/>
      <c r="G38" s="124">
        <v>2.6086435561525442E-2</v>
      </c>
      <c r="H38" s="124">
        <v>1.4263019507619651E-2</v>
      </c>
      <c r="I38" s="124">
        <v>1.0434574224610178E-2</v>
      </c>
      <c r="J38" s="124">
        <v>1.3548042481749362E-2</v>
      </c>
      <c r="K38" s="124">
        <v>0</v>
      </c>
      <c r="L38" s="124">
        <v>2.1696088456520709E-2</v>
      </c>
      <c r="M38" s="124">
        <v>1.4159717222796011E-2</v>
      </c>
      <c r="N38" s="124">
        <v>1.7453111451933703E-2</v>
      </c>
      <c r="O38" s="124">
        <v>0</v>
      </c>
      <c r="P38" s="124">
        <v>1.5367804621855267E-2</v>
      </c>
      <c r="Q38" s="119"/>
      <c r="R38" s="109"/>
    </row>
    <row r="39" spans="2:18" x14ac:dyDescent="0.25">
      <c r="B39" s="114"/>
      <c r="C39" s="116">
        <v>2043</v>
      </c>
      <c r="D39" s="116"/>
      <c r="E39" s="120">
        <v>1.8627350000000001E-2</v>
      </c>
      <c r="F39" s="121"/>
      <c r="G39" s="124">
        <v>2.6086435561525442E-2</v>
      </c>
      <c r="H39" s="124">
        <v>1.4263019507619651E-2</v>
      </c>
      <c r="I39" s="124">
        <v>1.0434574224610178E-2</v>
      </c>
      <c r="J39" s="124">
        <v>1.3548042481749362E-2</v>
      </c>
      <c r="K39" s="124">
        <v>0</v>
      </c>
      <c r="L39" s="124">
        <v>2.1696088456520709E-2</v>
      </c>
      <c r="M39" s="124">
        <v>1.4159717222796011E-2</v>
      </c>
      <c r="N39" s="124">
        <v>1.7453111451933703E-2</v>
      </c>
      <c r="O39" s="124">
        <v>0</v>
      </c>
      <c r="P39" s="124">
        <v>1.5367804621855267E-2</v>
      </c>
      <c r="Q39" s="119"/>
      <c r="R39" s="109"/>
    </row>
    <row r="40" spans="2:18" x14ac:dyDescent="0.25">
      <c r="B40" s="114"/>
      <c r="C40" s="116">
        <v>2044</v>
      </c>
      <c r="D40" s="116"/>
      <c r="E40" s="120">
        <v>1.8627350000000001E-2</v>
      </c>
      <c r="F40" s="121"/>
      <c r="G40" s="124">
        <v>2.6086435561525442E-2</v>
      </c>
      <c r="H40" s="124">
        <v>1.4263019507619651E-2</v>
      </c>
      <c r="I40" s="124">
        <v>1.0434574224610178E-2</v>
      </c>
      <c r="J40" s="124">
        <v>1.3548042481749362E-2</v>
      </c>
      <c r="K40" s="124">
        <v>0</v>
      </c>
      <c r="L40" s="124">
        <v>2.1696088456520709E-2</v>
      </c>
      <c r="M40" s="124">
        <v>1.4159717222796011E-2</v>
      </c>
      <c r="N40" s="124">
        <v>1.7453111451933703E-2</v>
      </c>
      <c r="O40" s="124">
        <v>0</v>
      </c>
      <c r="P40" s="124">
        <v>1.5367804621855267E-2</v>
      </c>
      <c r="Q40" s="119"/>
      <c r="R40" s="109"/>
    </row>
    <row r="41" spans="2:18" x14ac:dyDescent="0.25">
      <c r="B41" s="114"/>
      <c r="C41" s="116">
        <v>2045</v>
      </c>
      <c r="D41" s="116"/>
      <c r="E41" s="120">
        <v>1.8627350000000001E-2</v>
      </c>
      <c r="F41" s="121"/>
      <c r="G41" s="124">
        <v>2.6086435561525442E-2</v>
      </c>
      <c r="H41" s="124">
        <v>1.4263019507619651E-2</v>
      </c>
      <c r="I41" s="124">
        <v>1.0434574224610178E-2</v>
      </c>
      <c r="J41" s="124">
        <v>1.3548042481749362E-2</v>
      </c>
      <c r="K41" s="124">
        <v>0</v>
      </c>
      <c r="L41" s="124">
        <v>2.1696088456520709E-2</v>
      </c>
      <c r="M41" s="124">
        <v>1.4159717222796011E-2</v>
      </c>
      <c r="N41" s="124">
        <v>1.7453111451933703E-2</v>
      </c>
      <c r="O41" s="124">
        <v>0</v>
      </c>
      <c r="P41" s="124">
        <v>1.5367804621855267E-2</v>
      </c>
      <c r="Q41" s="119"/>
      <c r="R41" s="109"/>
    </row>
    <row r="42" spans="2:18" x14ac:dyDescent="0.25">
      <c r="B42" s="114"/>
      <c r="C42" s="98" t="s">
        <v>31</v>
      </c>
      <c r="D42" s="116"/>
      <c r="E42" s="125"/>
      <c r="F42" s="121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19"/>
      <c r="R42" s="109"/>
    </row>
    <row r="43" spans="2:18" x14ac:dyDescent="0.25">
      <c r="B43" s="170" t="s">
        <v>11</v>
      </c>
      <c r="C43" s="171"/>
      <c r="D43" s="126"/>
      <c r="E43" s="120">
        <f>-PMT($J$47,10,(NPV($J$47,E12:E21)))</f>
        <v>1.8627349999999997E-2</v>
      </c>
      <c r="F43" s="121"/>
      <c r="G43" s="120">
        <f>-PMT($J$49,10,(NPV($J$49,G12:G21)))</f>
        <v>0.20729368474929208</v>
      </c>
      <c r="H43" s="120">
        <f>-PMT($J$49,10,(NPV($J$49,H12:H21)))</f>
        <v>0.19018362586728446</v>
      </c>
      <c r="I43" s="120">
        <f>-PMT($J$49,10,(NPV($J$49,I12:I21)))</f>
        <v>0.18464335527880277</v>
      </c>
      <c r="J43" s="120">
        <f>-PMT($J$49,10,(NPV($J$49,J12:J21)))</f>
        <v>0.18914895881707247</v>
      </c>
      <c r="K43" s="120"/>
      <c r="L43" s="120">
        <f>-PMT($J$49,10,(NPV($J$49,L12:L21)))</f>
        <v>0.20094026733281981</v>
      </c>
      <c r="M43" s="120">
        <f>-PMT($J$49,10,(NPV($J$49,M12:M21)))</f>
        <v>0.19003413369277922</v>
      </c>
      <c r="N43" s="120">
        <f>-PMT($J$49,10,(NPV($J$49,N12:N21)))</f>
        <v>0.19480011409347697</v>
      </c>
      <c r="O43" s="120"/>
      <c r="P43" s="120">
        <f>-PMT($J$49,10,(NPV($J$49,P12:P21)))</f>
        <v>0.19178239717587697</v>
      </c>
      <c r="Q43" s="119"/>
      <c r="R43" s="109"/>
    </row>
    <row r="44" spans="2:18" x14ac:dyDescent="0.25">
      <c r="B44" s="170" t="s">
        <v>13</v>
      </c>
      <c r="C44" s="171"/>
      <c r="D44" s="127"/>
      <c r="E44" s="120">
        <f>-PMT($J$47,15,(NPV($J$47,E12:E26)))</f>
        <v>1.8627349999999994E-2</v>
      </c>
      <c r="F44" s="128"/>
      <c r="G44" s="120">
        <f>-PMT($J$49,15,(NPV($J$49,G12:G26)))</f>
        <v>0.15408914987451125</v>
      </c>
      <c r="H44" s="120">
        <f>-PMT($J$49,15,(NPV($J$49,H12:H26)))</f>
        <v>0.13848523205011629</v>
      </c>
      <c r="I44" s="120">
        <f>-PMT($J$49,15,(NPV($J$49,I12:I26)))</f>
        <v>0.13343265288696166</v>
      </c>
      <c r="J44" s="120">
        <f>-PMT($J$49,15,(NPV($J$49,J12:J26)))</f>
        <v>0.13754164326772503</v>
      </c>
      <c r="K44" s="120"/>
      <c r="L44" s="120">
        <f>-PMT($J$49,15,(NPV($J$49,L12:L26)))</f>
        <v>0.14829500246950361</v>
      </c>
      <c r="M44" s="120">
        <f>-PMT($J$49,15,(NPV($J$49,M12:M26)))</f>
        <v>0.13834889916999843</v>
      </c>
      <c r="N44" s="120">
        <f>-PMT($J$49,15,(NPV($J$49,N12:N26)))</f>
        <v>0.14269534631188219</v>
      </c>
      <c r="O44" s="120"/>
      <c r="P44" s="120">
        <f>-PMT($J$49,15,(NPV($J$49,P12:P26)))</f>
        <v>0.13994326888630224</v>
      </c>
      <c r="Q44" s="119"/>
      <c r="R44" s="109"/>
    </row>
    <row r="45" spans="2:18" x14ac:dyDescent="0.25">
      <c r="B45" s="170" t="s">
        <v>14</v>
      </c>
      <c r="C45" s="171"/>
      <c r="D45" s="127"/>
      <c r="E45" s="120">
        <f>-PMT($J$47,25,(NPV($J$47,E12:E41)))</f>
        <v>2.2352819999999999E-2</v>
      </c>
      <c r="F45" s="121"/>
      <c r="G45" s="120">
        <f>-PMT($J$49,25,(NPV($J$49,G12:G41)))</f>
        <v>0.11544700646626067</v>
      </c>
      <c r="H45" s="120">
        <f>-PMT($J$49,25,(NPV($J$49,H12:H41)))</f>
        <v>9.9464302742458197E-2</v>
      </c>
      <c r="I45" s="120">
        <f>-PMT($J$49,25,(NPV($J$49,I12:I41)))</f>
        <v>9.4289071962947862E-2</v>
      </c>
      <c r="J45" s="120">
        <f>-PMT($J$49,25,(NPV($J$49,J12:J41)))</f>
        <v>9.8497808294346803E-2</v>
      </c>
      <c r="K45" s="120"/>
      <c r="L45" s="120">
        <f>-PMT($J$49,25,(NPV($J$49,L12:L41)))</f>
        <v>0.10951220583808141</v>
      </c>
      <c r="M45" s="120">
        <f>-PMT($J$49,25,(NPV($J$49,M12:M41)))</f>
        <v>9.9324660374736279E-2</v>
      </c>
      <c r="N45" s="120">
        <f>-PMT($J$49,25,(NPV($J$49,N12:N41)))</f>
        <v>0.10377661774221814</v>
      </c>
      <c r="O45" s="120"/>
      <c r="P45" s="120">
        <f>-PMT($J$49,25,(NPV($J$49,P12:P41)))</f>
        <v>0.10095773349705486</v>
      </c>
      <c r="Q45" s="119"/>
      <c r="R45" s="109"/>
    </row>
    <row r="46" spans="2:18" x14ac:dyDescent="0.25">
      <c r="B46" s="129"/>
      <c r="C46" s="130"/>
      <c r="D46" s="127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19"/>
      <c r="R46" s="109"/>
    </row>
    <row r="47" spans="2:18" x14ac:dyDescent="0.25">
      <c r="B47" s="129"/>
      <c r="C47" s="103" t="s">
        <v>32</v>
      </c>
      <c r="D47" s="127"/>
      <c r="E47" s="131" t="s">
        <v>33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19"/>
      <c r="R47" s="109"/>
    </row>
    <row r="48" spans="2:18" ht="15" customHeight="1" x14ac:dyDescent="0.25">
      <c r="B48" s="132"/>
      <c r="C48" s="133"/>
      <c r="D48" s="116"/>
      <c r="E48" s="131" t="s">
        <v>34</v>
      </c>
      <c r="F48" s="134"/>
      <c r="G48" s="134"/>
      <c r="H48" s="134"/>
      <c r="I48" s="134"/>
      <c r="J48" s="134"/>
      <c r="K48" s="116"/>
      <c r="L48" s="116"/>
      <c r="M48" s="116"/>
      <c r="N48" s="116"/>
      <c r="O48" s="116"/>
      <c r="P48" s="116"/>
      <c r="Q48" s="115"/>
      <c r="R48" s="109"/>
    </row>
    <row r="49" spans="2:18" ht="15" customHeight="1" thickBot="1" x14ac:dyDescent="0.3">
      <c r="B49" s="135"/>
      <c r="C49" s="136"/>
      <c r="D49" s="137"/>
      <c r="E49" s="144" t="s">
        <v>47</v>
      </c>
      <c r="F49" s="137"/>
      <c r="G49" s="137"/>
      <c r="H49" s="137"/>
      <c r="I49" s="137"/>
      <c r="J49" s="138">
        <v>2.4299999999999999E-2</v>
      </c>
      <c r="K49" s="139"/>
      <c r="L49" s="139"/>
      <c r="M49" s="139"/>
      <c r="N49" s="137"/>
      <c r="O49" s="137"/>
      <c r="P49" s="137"/>
      <c r="Q49" s="140"/>
      <c r="R49" s="109"/>
    </row>
  </sheetData>
  <mergeCells count="10">
    <mergeCell ref="B43:C43"/>
    <mergeCell ref="B44:C44"/>
    <mergeCell ref="B45:C45"/>
    <mergeCell ref="C3:P3"/>
    <mergeCell ref="C4:P4"/>
    <mergeCell ref="E7:E9"/>
    <mergeCell ref="G7:P7"/>
    <mergeCell ref="G8:J8"/>
    <mergeCell ref="L8:N8"/>
    <mergeCell ref="P8:P9"/>
  </mergeCells>
  <pageMargins left="0.7" right="0.7" top="0.75" bottom="0.75" header="0.3" footer="0.3"/>
  <pageSetup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U49"/>
  <sheetViews>
    <sheetView showGridLines="0" tabSelected="1" view="pageBreakPreview" zoomScale="70" zoomScaleNormal="85" zoomScaleSheetLayoutView="70" workbookViewId="0">
      <selection activeCell="X23" sqref="X23"/>
    </sheetView>
  </sheetViews>
  <sheetFormatPr defaultRowHeight="15" x14ac:dyDescent="0.25"/>
  <cols>
    <col min="1" max="1" width="9.140625" style="104"/>
    <col min="2" max="2" width="2.7109375" style="104" customWidth="1"/>
    <col min="3" max="3" width="18.85546875" style="105" customWidth="1"/>
    <col min="4" max="4" width="2.5703125" style="105" customWidth="1"/>
    <col min="5" max="5" width="18.7109375" style="105" customWidth="1"/>
    <col min="6" max="6" width="2.7109375" style="105" customWidth="1"/>
    <col min="7" max="9" width="10.7109375" style="105" customWidth="1"/>
    <col min="10" max="10" width="8.7109375" style="105" customWidth="1"/>
    <col min="11" max="11" width="2.7109375" style="105" customWidth="1"/>
    <col min="12" max="13" width="10.7109375" style="105" customWidth="1"/>
    <col min="14" max="14" width="9.28515625" style="105" customWidth="1"/>
    <col min="15" max="15" width="2.7109375" style="105" customWidth="1"/>
    <col min="16" max="16" width="10.7109375" style="105" customWidth="1"/>
    <col min="17" max="17" width="2.7109375" style="104" customWidth="1"/>
    <col min="18" max="16384" width="9.140625" style="104"/>
  </cols>
  <sheetData>
    <row r="1" spans="1:18" s="106" customFormat="1" ht="20.25" customHeight="1" x14ac:dyDescent="0.25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45" t="s">
        <v>49</v>
      </c>
      <c r="O1" s="105"/>
      <c r="P1" s="105"/>
    </row>
    <row r="2" spans="1:18" ht="15.75" thickBot="1" x14ac:dyDescent="0.3"/>
    <row r="3" spans="1:18" ht="14.25" customHeight="1" x14ac:dyDescent="0.25">
      <c r="B3" s="107"/>
      <c r="C3" s="172" t="s">
        <v>39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08"/>
      <c r="R3" s="109"/>
    </row>
    <row r="4" spans="1:18" ht="14.25" customHeight="1" x14ac:dyDescent="0.25">
      <c r="B4" s="110"/>
      <c r="C4" s="173" t="s">
        <v>27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11"/>
      <c r="R4" s="109"/>
    </row>
    <row r="5" spans="1:18" ht="14.25" customHeight="1" thickBot="1" x14ac:dyDescent="0.3">
      <c r="B5" s="11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13"/>
      <c r="R5" s="109"/>
    </row>
    <row r="6" spans="1:18" ht="14.25" customHeight="1" x14ac:dyDescent="0.25">
      <c r="B6" s="110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1"/>
      <c r="R6" s="109"/>
    </row>
    <row r="7" spans="1:18" ht="14.25" customHeight="1" x14ac:dyDescent="0.25">
      <c r="B7" s="114"/>
      <c r="C7" s="98"/>
      <c r="D7" s="98"/>
      <c r="E7" s="174" t="s">
        <v>28</v>
      </c>
      <c r="F7" s="99"/>
      <c r="G7" s="177" t="s">
        <v>29</v>
      </c>
      <c r="H7" s="178"/>
      <c r="I7" s="178"/>
      <c r="J7" s="178"/>
      <c r="K7" s="178"/>
      <c r="L7" s="178"/>
      <c r="M7" s="178"/>
      <c r="N7" s="178"/>
      <c r="O7" s="178"/>
      <c r="P7" s="179"/>
      <c r="Q7" s="115"/>
      <c r="R7" s="109"/>
    </row>
    <row r="8" spans="1:18" ht="28.5" customHeight="1" x14ac:dyDescent="0.25">
      <c r="B8" s="114"/>
      <c r="C8" s="98"/>
      <c r="D8" s="98"/>
      <c r="E8" s="175"/>
      <c r="F8" s="99"/>
      <c r="G8" s="180" t="s">
        <v>0</v>
      </c>
      <c r="H8" s="181"/>
      <c r="I8" s="181"/>
      <c r="J8" s="182"/>
      <c r="K8" s="98"/>
      <c r="L8" s="183" t="s">
        <v>1</v>
      </c>
      <c r="M8" s="184"/>
      <c r="N8" s="185"/>
      <c r="O8" s="98"/>
      <c r="P8" s="186" t="s">
        <v>2</v>
      </c>
      <c r="Q8" s="115"/>
      <c r="R8" s="109"/>
    </row>
    <row r="9" spans="1:18" ht="30" customHeight="1" x14ac:dyDescent="0.25">
      <c r="B9" s="114"/>
      <c r="C9" s="98" t="s">
        <v>3</v>
      </c>
      <c r="D9" s="98"/>
      <c r="E9" s="176"/>
      <c r="F9" s="99"/>
      <c r="G9" s="100" t="s">
        <v>4</v>
      </c>
      <c r="H9" s="101" t="s">
        <v>5</v>
      </c>
      <c r="I9" s="101" t="s">
        <v>6</v>
      </c>
      <c r="J9" s="102" t="s">
        <v>7</v>
      </c>
      <c r="K9" s="103"/>
      <c r="L9" s="100" t="s">
        <v>4</v>
      </c>
      <c r="M9" s="101" t="s">
        <v>6</v>
      </c>
      <c r="N9" s="102" t="s">
        <v>7</v>
      </c>
      <c r="O9" s="98"/>
      <c r="P9" s="187"/>
      <c r="Q9" s="115"/>
      <c r="R9" s="109"/>
    </row>
    <row r="10" spans="1:18" x14ac:dyDescent="0.25">
      <c r="B10" s="114"/>
      <c r="C10" s="98"/>
      <c r="D10" s="98"/>
      <c r="E10" s="116">
        <v>1</v>
      </c>
      <c r="F10" s="99"/>
      <c r="G10" s="103">
        <v>2</v>
      </c>
      <c r="H10" s="103">
        <v>3</v>
      </c>
      <c r="I10" s="103">
        <v>4</v>
      </c>
      <c r="J10" s="103">
        <v>5</v>
      </c>
      <c r="K10" s="103"/>
      <c r="L10" s="103">
        <v>6</v>
      </c>
      <c r="M10" s="103">
        <v>7</v>
      </c>
      <c r="N10" s="103">
        <v>8</v>
      </c>
      <c r="O10" s="98"/>
      <c r="P10" s="103">
        <v>9</v>
      </c>
      <c r="Q10" s="115"/>
      <c r="R10" s="109"/>
    </row>
    <row r="11" spans="1:18" x14ac:dyDescent="0.25">
      <c r="B11" s="114"/>
      <c r="C11" s="116"/>
      <c r="D11" s="116"/>
      <c r="E11" s="98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9"/>
    </row>
    <row r="12" spans="1:18" x14ac:dyDescent="0.25">
      <c r="B12" s="114"/>
      <c r="C12" s="116">
        <v>2016</v>
      </c>
      <c r="D12" s="116"/>
      <c r="E12" s="146">
        <v>4.6378499999999998E-3</v>
      </c>
      <c r="F12" s="147"/>
      <c r="G12" s="146">
        <v>1.5830227874999998E-2</v>
      </c>
      <c r="H12" s="146">
        <v>0</v>
      </c>
      <c r="I12" s="146">
        <v>8.4427882000000006E-3</v>
      </c>
      <c r="J12" s="146">
        <v>1.2195615695557528E-2</v>
      </c>
      <c r="K12" s="146"/>
      <c r="L12" s="146">
        <v>1.5830227874999998E-2</v>
      </c>
      <c r="M12" s="146">
        <v>8.4427882000000006E-3</v>
      </c>
      <c r="N12" s="146">
        <v>8.5125062330679239E-3</v>
      </c>
      <c r="O12" s="146"/>
      <c r="P12" s="146">
        <v>1.0582507235048335E-2</v>
      </c>
      <c r="Q12" s="119"/>
      <c r="R12" s="109"/>
    </row>
    <row r="13" spans="1:18" x14ac:dyDescent="0.25">
      <c r="B13" s="114"/>
      <c r="C13" s="116">
        <v>2017</v>
      </c>
      <c r="D13" s="116"/>
      <c r="E13" s="146">
        <v>4.6378499999999998E-3</v>
      </c>
      <c r="F13" s="147"/>
      <c r="G13" s="146">
        <v>1.5915193875000001E-2</v>
      </c>
      <c r="H13" s="146">
        <v>0</v>
      </c>
      <c r="I13" s="146">
        <v>8.4881034000000005E-3</v>
      </c>
      <c r="J13" s="146">
        <v>1.2261073545651095E-2</v>
      </c>
      <c r="K13" s="146"/>
      <c r="L13" s="146">
        <v>1.5915193875000001E-2</v>
      </c>
      <c r="M13" s="146">
        <v>8.4881034000000005E-3</v>
      </c>
      <c r="N13" s="146">
        <v>8.5581956325074034E-3</v>
      </c>
      <c r="O13" s="146"/>
      <c r="P13" s="146">
        <v>1.0639307005514881E-2</v>
      </c>
      <c r="Q13" s="119"/>
      <c r="R13" s="109"/>
    </row>
    <row r="14" spans="1:18" x14ac:dyDescent="0.25">
      <c r="B14" s="114"/>
      <c r="C14" s="116">
        <v>2018</v>
      </c>
      <c r="D14" s="116"/>
      <c r="E14" s="146">
        <v>4.6378499999999998E-3</v>
      </c>
      <c r="F14" s="147"/>
      <c r="G14" s="146">
        <v>1.5702778875000004E-2</v>
      </c>
      <c r="H14" s="146">
        <v>0</v>
      </c>
      <c r="I14" s="146">
        <v>8.3748154000000009E-3</v>
      </c>
      <c r="J14" s="146">
        <v>1.209742892041718E-2</v>
      </c>
      <c r="K14" s="146"/>
      <c r="L14" s="146">
        <v>1.5702778875000004E-2</v>
      </c>
      <c r="M14" s="146">
        <v>8.3748154000000009E-3</v>
      </c>
      <c r="N14" s="146">
        <v>8.443972133908708E-3</v>
      </c>
      <c r="O14" s="146"/>
      <c r="P14" s="146">
        <v>1.0497307579348518E-2</v>
      </c>
      <c r="Q14" s="119"/>
      <c r="R14" s="109"/>
    </row>
    <row r="15" spans="1:18" x14ac:dyDescent="0.25">
      <c r="B15" s="114"/>
      <c r="C15" s="116">
        <v>2019</v>
      </c>
      <c r="D15" s="116"/>
      <c r="E15" s="146">
        <v>4.6378499999999998E-3</v>
      </c>
      <c r="F15" s="147"/>
      <c r="G15" s="146">
        <v>1.5490363875000001E-2</v>
      </c>
      <c r="H15" s="146">
        <v>0</v>
      </c>
      <c r="I15" s="146">
        <v>8.2615274000000013E-3</v>
      </c>
      <c r="J15" s="146">
        <v>1.1933784295183266E-2</v>
      </c>
      <c r="K15" s="146"/>
      <c r="L15" s="146">
        <v>1.5490363875000001E-2</v>
      </c>
      <c r="M15" s="146">
        <v>8.2615274000000013E-3</v>
      </c>
      <c r="N15" s="146">
        <v>8.3297486353100091E-3</v>
      </c>
      <c r="O15" s="146"/>
      <c r="P15" s="146">
        <v>1.0355308153182153E-2</v>
      </c>
      <c r="Q15" s="119"/>
      <c r="R15" s="109"/>
    </row>
    <row r="16" spans="1:18" x14ac:dyDescent="0.25">
      <c r="B16" s="114"/>
      <c r="C16" s="116">
        <v>2020</v>
      </c>
      <c r="D16" s="116"/>
      <c r="E16" s="146">
        <v>4.6378499999999998E-3</v>
      </c>
      <c r="F16" s="147"/>
      <c r="G16" s="146">
        <v>1.5312466312500004E-2</v>
      </c>
      <c r="H16" s="146">
        <v>0</v>
      </c>
      <c r="I16" s="146">
        <v>8.166648700000001E-3</v>
      </c>
      <c r="J16" s="146">
        <v>1.1796731921549862E-2</v>
      </c>
      <c r="K16" s="146"/>
      <c r="L16" s="146">
        <v>1.5312466312500002E-2</v>
      </c>
      <c r="M16" s="146">
        <v>8.166648700000001E-3</v>
      </c>
      <c r="N16" s="146">
        <v>8.2340864552336007E-3</v>
      </c>
      <c r="O16" s="146"/>
      <c r="P16" s="146">
        <v>1.0236383633767823E-2</v>
      </c>
      <c r="Q16" s="119"/>
      <c r="R16" s="109"/>
    </row>
    <row r="17" spans="2:21" x14ac:dyDescent="0.25">
      <c r="B17" s="114"/>
      <c r="C17" s="116">
        <v>2021</v>
      </c>
      <c r="D17" s="116"/>
      <c r="E17" s="146">
        <v>4.6378499999999998E-3</v>
      </c>
      <c r="F17" s="147"/>
      <c r="G17" s="146">
        <v>1.5139879125000002E-2</v>
      </c>
      <c r="H17" s="146">
        <v>0</v>
      </c>
      <c r="I17" s="146">
        <v>8.0746022000000011E-3</v>
      </c>
      <c r="J17" s="146">
        <v>1.1663770663547304E-2</v>
      </c>
      <c r="K17" s="146"/>
      <c r="L17" s="146">
        <v>1.5139879125000002E-2</v>
      </c>
      <c r="M17" s="146">
        <v>8.0746022000000011E-3</v>
      </c>
      <c r="N17" s="146">
        <v>8.141279862622159E-3</v>
      </c>
      <c r="O17" s="146"/>
      <c r="P17" s="146">
        <v>1.012100910000765E-2</v>
      </c>
      <c r="Q17" s="119"/>
      <c r="R17" s="109"/>
    </row>
    <row r="18" spans="2:21" x14ac:dyDescent="0.25">
      <c r="B18" s="114"/>
      <c r="C18" s="116">
        <v>2022</v>
      </c>
      <c r="D18" s="116"/>
      <c r="E18" s="146">
        <v>4.6378499999999998E-3</v>
      </c>
      <c r="F18" s="147"/>
      <c r="G18" s="146">
        <v>1.5001809374999998E-2</v>
      </c>
      <c r="H18" s="146">
        <v>0</v>
      </c>
      <c r="I18" s="146">
        <v>8.0009649999999988E-3</v>
      </c>
      <c r="J18" s="146">
        <v>1.1557401657145257E-2</v>
      </c>
      <c r="K18" s="146"/>
      <c r="L18" s="146">
        <v>1.5001809374999998E-2</v>
      </c>
      <c r="M18" s="146">
        <v>8.0009649999999988E-3</v>
      </c>
      <c r="N18" s="146">
        <v>8.0670345885330026E-3</v>
      </c>
      <c r="O18" s="146"/>
      <c r="P18" s="146">
        <v>1.0028709472999511E-2</v>
      </c>
      <c r="Q18" s="119"/>
      <c r="R18" s="109"/>
      <c r="T18" s="122"/>
    </row>
    <row r="19" spans="2:21" x14ac:dyDescent="0.25">
      <c r="B19" s="114"/>
      <c r="C19" s="116">
        <v>2023</v>
      </c>
      <c r="D19" s="116"/>
      <c r="E19" s="146">
        <v>4.6378499999999998E-3</v>
      </c>
      <c r="F19" s="147"/>
      <c r="G19" s="146">
        <v>1.4866394812500001E-2</v>
      </c>
      <c r="H19" s="146">
        <v>0</v>
      </c>
      <c r="I19" s="146">
        <v>7.9287439000000001E-3</v>
      </c>
      <c r="J19" s="146">
        <v>1.1453078208558639E-2</v>
      </c>
      <c r="K19" s="146"/>
      <c r="L19" s="146">
        <v>1.4866394812500001E-2</v>
      </c>
      <c r="M19" s="146">
        <v>7.9287439000000001E-3</v>
      </c>
      <c r="N19" s="146">
        <v>7.9942171081763356E-3</v>
      </c>
      <c r="O19" s="146"/>
      <c r="P19" s="146">
        <v>9.9381848388184549E-3</v>
      </c>
      <c r="Q19" s="119"/>
      <c r="R19" s="109"/>
      <c r="U19" s="123"/>
    </row>
    <row r="20" spans="2:21" x14ac:dyDescent="0.25">
      <c r="B20" s="114"/>
      <c r="C20" s="116">
        <v>2024</v>
      </c>
      <c r="D20" s="116"/>
      <c r="E20" s="146">
        <v>4.6378499999999998E-3</v>
      </c>
      <c r="F20" s="147"/>
      <c r="G20" s="146">
        <v>1.4704541649607487E-2</v>
      </c>
      <c r="H20" s="146">
        <v>0</v>
      </c>
      <c r="I20" s="146">
        <v>7.8424222131239923E-3</v>
      </c>
      <c r="J20" s="146">
        <v>1.1328386448633637E-2</v>
      </c>
      <c r="K20" s="146"/>
      <c r="L20" s="146">
        <v>1.4704541649607486E-2</v>
      </c>
      <c r="M20" s="146">
        <v>7.8424222131239923E-3</v>
      </c>
      <c r="N20" s="146">
        <v>7.9071826024924245E-3</v>
      </c>
      <c r="O20" s="146"/>
      <c r="P20" s="146">
        <v>9.8299860004409951E-3</v>
      </c>
      <c r="Q20" s="119"/>
      <c r="R20" s="109"/>
    </row>
    <row r="21" spans="2:21" x14ac:dyDescent="0.25">
      <c r="B21" s="114"/>
      <c r="C21" s="116">
        <v>2025</v>
      </c>
      <c r="D21" s="116"/>
      <c r="E21" s="146">
        <v>4.6378499999999998E-3</v>
      </c>
      <c r="F21" s="147"/>
      <c r="G21" s="146">
        <v>1.4544450611740489E-2</v>
      </c>
      <c r="H21" s="146">
        <v>0</v>
      </c>
      <c r="I21" s="146">
        <v>7.7570403262615939E-3</v>
      </c>
      <c r="J21" s="146">
        <v>1.1205052230734461E-2</v>
      </c>
      <c r="K21" s="146"/>
      <c r="L21" s="146">
        <v>1.4544450611740489E-2</v>
      </c>
      <c r="M21" s="146">
        <v>7.7570403262615939E-3</v>
      </c>
      <c r="N21" s="146">
        <v>7.8210956574110268E-3</v>
      </c>
      <c r="O21" s="146"/>
      <c r="P21" s="146">
        <v>9.7229651426320295E-3</v>
      </c>
      <c r="Q21" s="119"/>
      <c r="R21" s="109"/>
    </row>
    <row r="22" spans="2:21" x14ac:dyDescent="0.25">
      <c r="B22" s="114"/>
      <c r="C22" s="116">
        <v>2026</v>
      </c>
      <c r="D22" s="116"/>
      <c r="E22" s="146">
        <v>4.6378499999999998E-3</v>
      </c>
      <c r="F22" s="147"/>
      <c r="G22" s="146">
        <v>1.4386102514321149E-2</v>
      </c>
      <c r="H22" s="146">
        <v>0</v>
      </c>
      <c r="I22" s="146">
        <v>7.672588007637946E-3</v>
      </c>
      <c r="J22" s="146">
        <v>1.1083060775052465E-2</v>
      </c>
      <c r="K22" s="146"/>
      <c r="L22" s="146">
        <v>1.4386102514321148E-2</v>
      </c>
      <c r="M22" s="146">
        <v>7.672588007637946E-3</v>
      </c>
      <c r="N22" s="146">
        <v>7.7359459566663322E-3</v>
      </c>
      <c r="O22" s="146"/>
      <c r="P22" s="146">
        <v>9.6171094405013806E-3</v>
      </c>
      <c r="Q22" s="119"/>
      <c r="R22" s="109"/>
    </row>
    <row r="23" spans="2:21" x14ac:dyDescent="0.25">
      <c r="B23" s="114"/>
      <c r="C23" s="116">
        <v>2027</v>
      </c>
      <c r="D23" s="116"/>
      <c r="E23" s="146">
        <v>4.6378499999999998E-3</v>
      </c>
      <c r="F23" s="147"/>
      <c r="G23" s="146">
        <v>1.4229478381637614E-2</v>
      </c>
      <c r="H23" s="146">
        <v>0</v>
      </c>
      <c r="I23" s="146">
        <v>7.5890551368733936E-3</v>
      </c>
      <c r="J23" s="146">
        <v>1.0962397462689476E-2</v>
      </c>
      <c r="K23" s="146"/>
      <c r="L23" s="146">
        <v>1.4229478381637614E-2</v>
      </c>
      <c r="M23" s="146">
        <v>7.5890551368733936E-3</v>
      </c>
      <c r="N23" s="146">
        <v>7.6517232963076009E-3</v>
      </c>
      <c r="O23" s="146"/>
      <c r="P23" s="146">
        <v>9.5124062087857918E-3</v>
      </c>
      <c r="Q23" s="119"/>
      <c r="R23" s="109"/>
    </row>
    <row r="24" spans="2:21" x14ac:dyDescent="0.25">
      <c r="B24" s="114"/>
      <c r="C24" s="116">
        <v>2028</v>
      </c>
      <c r="D24" s="116"/>
      <c r="E24" s="146">
        <v>4.6378499999999998E-3</v>
      </c>
      <c r="F24" s="147"/>
      <c r="G24" s="146">
        <v>1.4074559444570086E-2</v>
      </c>
      <c r="H24" s="146">
        <v>0</v>
      </c>
      <c r="I24" s="146">
        <v>7.5064317037707128E-3</v>
      </c>
      <c r="J24" s="146">
        <v>1.0843047833905953E-2</v>
      </c>
      <c r="K24" s="146"/>
      <c r="L24" s="146">
        <v>1.4074559444570086E-2</v>
      </c>
      <c r="M24" s="146">
        <v>7.5064317037707128E-3</v>
      </c>
      <c r="N24" s="146">
        <v>7.5684175834763766E-3</v>
      </c>
      <c r="O24" s="146"/>
      <c r="P24" s="146">
        <v>9.4088429003288E-3</v>
      </c>
      <c r="Q24" s="119"/>
      <c r="R24" s="109"/>
    </row>
    <row r="25" spans="2:21" x14ac:dyDescent="0.25">
      <c r="B25" s="114"/>
      <c r="C25" s="116">
        <v>2029</v>
      </c>
      <c r="D25" s="116"/>
      <c r="E25" s="146">
        <v>4.6378499999999998E-3</v>
      </c>
      <c r="F25" s="147"/>
      <c r="G25" s="146">
        <v>1.3921327138341617E-2</v>
      </c>
      <c r="H25" s="146">
        <v>0</v>
      </c>
      <c r="I25" s="146">
        <v>7.4247078071155289E-3</v>
      </c>
      <c r="J25" s="146">
        <v>1.0724997586388186E-2</v>
      </c>
      <c r="K25" s="146"/>
      <c r="L25" s="146">
        <v>1.3921327138341617E-2</v>
      </c>
      <c r="M25" s="146">
        <v>7.4247078071155289E-3</v>
      </c>
      <c r="N25" s="146">
        <v>7.486018835197005E-3</v>
      </c>
      <c r="O25" s="146"/>
      <c r="P25" s="146">
        <v>9.3064071045771274E-3</v>
      </c>
      <c r="Q25" s="119"/>
      <c r="R25" s="109"/>
    </row>
    <row r="26" spans="2:21" x14ac:dyDescent="0.25">
      <c r="B26" s="114"/>
      <c r="C26" s="116">
        <v>2030</v>
      </c>
      <c r="D26" s="116"/>
      <c r="E26" s="146">
        <v>4.6378499999999998E-3</v>
      </c>
      <c r="F26" s="147"/>
      <c r="G26" s="146">
        <v>1.3769763100293372E-2</v>
      </c>
      <c r="H26" s="146">
        <v>0</v>
      </c>
      <c r="I26" s="146">
        <v>7.3438736534897978E-3</v>
      </c>
      <c r="J26" s="146">
        <v>1.0608232573534368E-2</v>
      </c>
      <c r="K26" s="146"/>
      <c r="L26" s="146">
        <v>1.3769763100293372E-2</v>
      </c>
      <c r="M26" s="146">
        <v>7.3438736534897978E-3</v>
      </c>
      <c r="N26" s="146">
        <v>7.4045171771803088E-3</v>
      </c>
      <c r="O26" s="146"/>
      <c r="P26" s="146">
        <v>9.2050865460934633E-3</v>
      </c>
      <c r="Q26" s="119"/>
      <c r="R26" s="109"/>
    </row>
    <row r="27" spans="2:21" x14ac:dyDescent="0.25">
      <c r="B27" s="114"/>
      <c r="C27" s="116">
        <v>2031</v>
      </c>
      <c r="D27" s="116"/>
      <c r="E27" s="146">
        <v>4.6378499999999998E-3</v>
      </c>
      <c r="F27" s="147"/>
      <c r="G27" s="148">
        <v>1.3769763100293372E-2</v>
      </c>
      <c r="H27" s="148">
        <v>0</v>
      </c>
      <c r="I27" s="148">
        <v>7.3438736534897978E-3</v>
      </c>
      <c r="J27" s="148">
        <v>1.0608232573534368E-2</v>
      </c>
      <c r="K27" s="148">
        <v>0</v>
      </c>
      <c r="L27" s="148">
        <v>1.3769763100293372E-2</v>
      </c>
      <c r="M27" s="148">
        <v>7.3438736534897978E-3</v>
      </c>
      <c r="N27" s="148">
        <v>7.4045171771803088E-3</v>
      </c>
      <c r="O27" s="148">
        <v>0</v>
      </c>
      <c r="P27" s="148">
        <v>9.2050865460934633E-3</v>
      </c>
      <c r="Q27" s="119"/>
      <c r="R27" s="109"/>
    </row>
    <row r="28" spans="2:21" x14ac:dyDescent="0.25">
      <c r="B28" s="114"/>
      <c r="C28" s="116">
        <v>2032</v>
      </c>
      <c r="D28" s="116"/>
      <c r="E28" s="146">
        <v>4.6378499999999998E-3</v>
      </c>
      <c r="F28" s="147"/>
      <c r="G28" s="148">
        <v>1.3769763100293372E-2</v>
      </c>
      <c r="H28" s="148">
        <v>0</v>
      </c>
      <c r="I28" s="148">
        <v>7.3438736534897978E-3</v>
      </c>
      <c r="J28" s="148">
        <v>1.0608232573534368E-2</v>
      </c>
      <c r="K28" s="148">
        <v>0</v>
      </c>
      <c r="L28" s="148">
        <v>1.3769763100293372E-2</v>
      </c>
      <c r="M28" s="148">
        <v>7.3438736534897978E-3</v>
      </c>
      <c r="N28" s="148">
        <v>7.4045171771803088E-3</v>
      </c>
      <c r="O28" s="148">
        <v>0</v>
      </c>
      <c r="P28" s="148">
        <v>9.2050865460934633E-3</v>
      </c>
      <c r="Q28" s="119"/>
      <c r="R28" s="109"/>
    </row>
    <row r="29" spans="2:21" x14ac:dyDescent="0.25">
      <c r="B29" s="114"/>
      <c r="C29" s="116">
        <v>2033</v>
      </c>
      <c r="D29" s="116"/>
      <c r="E29" s="146">
        <v>4.6378499999999998E-3</v>
      </c>
      <c r="F29" s="147"/>
      <c r="G29" s="148">
        <v>1.3769763100293372E-2</v>
      </c>
      <c r="H29" s="148">
        <v>0</v>
      </c>
      <c r="I29" s="148">
        <v>7.3438736534897978E-3</v>
      </c>
      <c r="J29" s="148">
        <v>1.0608232573534368E-2</v>
      </c>
      <c r="K29" s="148">
        <v>0</v>
      </c>
      <c r="L29" s="148">
        <v>1.3769763100293372E-2</v>
      </c>
      <c r="M29" s="148">
        <v>7.3438736534897978E-3</v>
      </c>
      <c r="N29" s="148">
        <v>7.4045171771803088E-3</v>
      </c>
      <c r="O29" s="148">
        <v>0</v>
      </c>
      <c r="P29" s="148">
        <v>9.2050865460934633E-3</v>
      </c>
      <c r="Q29" s="119"/>
      <c r="R29" s="109"/>
    </row>
    <row r="30" spans="2:21" x14ac:dyDescent="0.25">
      <c r="B30" s="114"/>
      <c r="C30" s="116">
        <v>2034</v>
      </c>
      <c r="D30" s="116"/>
      <c r="E30" s="146">
        <v>4.6378499999999998E-3</v>
      </c>
      <c r="F30" s="147"/>
      <c r="G30" s="148">
        <v>1.3769763100293372E-2</v>
      </c>
      <c r="H30" s="148">
        <v>0</v>
      </c>
      <c r="I30" s="148">
        <v>7.3438736534897978E-3</v>
      </c>
      <c r="J30" s="148">
        <v>1.0608232573534368E-2</v>
      </c>
      <c r="K30" s="148">
        <v>0</v>
      </c>
      <c r="L30" s="148">
        <v>1.3769763100293372E-2</v>
      </c>
      <c r="M30" s="148">
        <v>7.3438736534897978E-3</v>
      </c>
      <c r="N30" s="148">
        <v>7.4045171771803088E-3</v>
      </c>
      <c r="O30" s="148">
        <v>0</v>
      </c>
      <c r="P30" s="148">
        <v>9.2050865460934633E-3</v>
      </c>
      <c r="Q30" s="119"/>
      <c r="R30" s="109"/>
    </row>
    <row r="31" spans="2:21" x14ac:dyDescent="0.25">
      <c r="B31" s="114"/>
      <c r="C31" s="116">
        <v>2035</v>
      </c>
      <c r="D31" s="116"/>
      <c r="E31" s="146">
        <v>4.6378499999999998E-3</v>
      </c>
      <c r="F31" s="147"/>
      <c r="G31" s="148">
        <v>1.3769763100293372E-2</v>
      </c>
      <c r="H31" s="148">
        <v>0</v>
      </c>
      <c r="I31" s="148">
        <v>7.3438736534897978E-3</v>
      </c>
      <c r="J31" s="148">
        <v>1.0608232573534368E-2</v>
      </c>
      <c r="K31" s="148">
        <v>0</v>
      </c>
      <c r="L31" s="148">
        <v>1.3769763100293372E-2</v>
      </c>
      <c r="M31" s="148">
        <v>7.3438736534897978E-3</v>
      </c>
      <c r="N31" s="148">
        <v>7.4045171771803088E-3</v>
      </c>
      <c r="O31" s="148">
        <v>0</v>
      </c>
      <c r="P31" s="148">
        <v>9.2050865460934633E-3</v>
      </c>
      <c r="Q31" s="119"/>
      <c r="R31" s="109"/>
    </row>
    <row r="32" spans="2:21" x14ac:dyDescent="0.25">
      <c r="B32" s="114"/>
      <c r="C32" s="116">
        <v>2036</v>
      </c>
      <c r="D32" s="116"/>
      <c r="E32" s="146">
        <v>4.6378499999999998E-3</v>
      </c>
      <c r="F32" s="147"/>
      <c r="G32" s="148">
        <v>1.3769763100293372E-2</v>
      </c>
      <c r="H32" s="148">
        <v>0</v>
      </c>
      <c r="I32" s="148">
        <v>7.3438736534897978E-3</v>
      </c>
      <c r="J32" s="148">
        <v>1.0608232573534368E-2</v>
      </c>
      <c r="K32" s="148">
        <v>0</v>
      </c>
      <c r="L32" s="148">
        <v>1.3769763100293372E-2</v>
      </c>
      <c r="M32" s="148">
        <v>7.3438736534897978E-3</v>
      </c>
      <c r="N32" s="148">
        <v>7.4045171771803088E-3</v>
      </c>
      <c r="O32" s="148">
        <v>0</v>
      </c>
      <c r="P32" s="148">
        <v>9.2050865460934633E-3</v>
      </c>
      <c r="Q32" s="119"/>
      <c r="R32" s="109"/>
    </row>
    <row r="33" spans="2:18" x14ac:dyDescent="0.25">
      <c r="B33" s="114"/>
      <c r="C33" s="116">
        <v>2037</v>
      </c>
      <c r="D33" s="116"/>
      <c r="E33" s="146">
        <v>4.6378499999999998E-3</v>
      </c>
      <c r="F33" s="147"/>
      <c r="G33" s="148">
        <v>1.3769763100293372E-2</v>
      </c>
      <c r="H33" s="148">
        <v>0</v>
      </c>
      <c r="I33" s="148">
        <v>7.3438736534897978E-3</v>
      </c>
      <c r="J33" s="148">
        <v>1.0608232573534368E-2</v>
      </c>
      <c r="K33" s="148">
        <v>0</v>
      </c>
      <c r="L33" s="148">
        <v>1.3769763100293372E-2</v>
      </c>
      <c r="M33" s="148">
        <v>7.3438736534897978E-3</v>
      </c>
      <c r="N33" s="148">
        <v>7.4045171771803088E-3</v>
      </c>
      <c r="O33" s="148">
        <v>0</v>
      </c>
      <c r="P33" s="148">
        <v>9.2050865460934633E-3</v>
      </c>
      <c r="Q33" s="119"/>
      <c r="R33" s="109"/>
    </row>
    <row r="34" spans="2:18" x14ac:dyDescent="0.25">
      <c r="B34" s="114"/>
      <c r="C34" s="116">
        <v>2038</v>
      </c>
      <c r="D34" s="116"/>
      <c r="E34" s="146">
        <v>4.6378499999999998E-3</v>
      </c>
      <c r="F34" s="147"/>
      <c r="G34" s="148">
        <v>1.3769763100293372E-2</v>
      </c>
      <c r="H34" s="148">
        <v>0</v>
      </c>
      <c r="I34" s="148">
        <v>7.3438736534897978E-3</v>
      </c>
      <c r="J34" s="148">
        <v>1.0608232573534368E-2</v>
      </c>
      <c r="K34" s="148">
        <v>0</v>
      </c>
      <c r="L34" s="148">
        <v>1.3769763100293372E-2</v>
      </c>
      <c r="M34" s="148">
        <v>7.3438736534897978E-3</v>
      </c>
      <c r="N34" s="148">
        <v>7.4045171771803088E-3</v>
      </c>
      <c r="O34" s="148">
        <v>0</v>
      </c>
      <c r="P34" s="148">
        <v>9.2050865460934633E-3</v>
      </c>
      <c r="Q34" s="119"/>
      <c r="R34" s="109"/>
    </row>
    <row r="35" spans="2:18" x14ac:dyDescent="0.25">
      <c r="B35" s="114"/>
      <c r="C35" s="116">
        <v>2039</v>
      </c>
      <c r="D35" s="116"/>
      <c r="E35" s="146">
        <v>4.6378499999999998E-3</v>
      </c>
      <c r="F35" s="147"/>
      <c r="G35" s="148">
        <v>1.3769763100293372E-2</v>
      </c>
      <c r="H35" s="148">
        <v>0</v>
      </c>
      <c r="I35" s="148">
        <v>7.3438736534897978E-3</v>
      </c>
      <c r="J35" s="148">
        <v>1.0608232573534368E-2</v>
      </c>
      <c r="K35" s="148">
        <v>0</v>
      </c>
      <c r="L35" s="148">
        <v>1.3769763100293372E-2</v>
      </c>
      <c r="M35" s="148">
        <v>7.3438736534897978E-3</v>
      </c>
      <c r="N35" s="148">
        <v>7.4045171771803088E-3</v>
      </c>
      <c r="O35" s="148">
        <v>0</v>
      </c>
      <c r="P35" s="148">
        <v>9.2050865460934633E-3</v>
      </c>
      <c r="Q35" s="119"/>
      <c r="R35" s="109"/>
    </row>
    <row r="36" spans="2:18" x14ac:dyDescent="0.25">
      <c r="B36" s="114"/>
      <c r="C36" s="116">
        <v>2040</v>
      </c>
      <c r="D36" s="116"/>
      <c r="E36" s="146">
        <v>4.6378499999999998E-3</v>
      </c>
      <c r="F36" s="147"/>
      <c r="G36" s="148">
        <v>1.3769763100293372E-2</v>
      </c>
      <c r="H36" s="148">
        <v>0</v>
      </c>
      <c r="I36" s="148">
        <v>7.3438736534897978E-3</v>
      </c>
      <c r="J36" s="148">
        <v>1.0608232573534368E-2</v>
      </c>
      <c r="K36" s="148">
        <v>0</v>
      </c>
      <c r="L36" s="148">
        <v>1.3769763100293372E-2</v>
      </c>
      <c r="M36" s="148">
        <v>7.3438736534897978E-3</v>
      </c>
      <c r="N36" s="148">
        <v>7.4045171771803088E-3</v>
      </c>
      <c r="O36" s="148">
        <v>0</v>
      </c>
      <c r="P36" s="148">
        <v>9.2050865460934633E-3</v>
      </c>
      <c r="Q36" s="119"/>
      <c r="R36" s="109"/>
    </row>
    <row r="37" spans="2:18" x14ac:dyDescent="0.25">
      <c r="B37" s="114"/>
      <c r="C37" s="116">
        <v>2041</v>
      </c>
      <c r="D37" s="116"/>
      <c r="E37" s="146">
        <v>4.6378499999999998E-3</v>
      </c>
      <c r="F37" s="147"/>
      <c r="G37" s="148">
        <v>1.3769763100293372E-2</v>
      </c>
      <c r="H37" s="148">
        <v>0</v>
      </c>
      <c r="I37" s="148">
        <v>7.3438736534897978E-3</v>
      </c>
      <c r="J37" s="148">
        <v>1.0608232573534368E-2</v>
      </c>
      <c r="K37" s="148">
        <v>0</v>
      </c>
      <c r="L37" s="148">
        <v>1.3769763100293372E-2</v>
      </c>
      <c r="M37" s="148">
        <v>7.3438736534897978E-3</v>
      </c>
      <c r="N37" s="148">
        <v>7.4045171771803088E-3</v>
      </c>
      <c r="O37" s="148">
        <v>0</v>
      </c>
      <c r="P37" s="148">
        <v>9.2050865460934633E-3</v>
      </c>
      <c r="Q37" s="119"/>
      <c r="R37" s="109"/>
    </row>
    <row r="38" spans="2:18" x14ac:dyDescent="0.25">
      <c r="B38" s="114"/>
      <c r="C38" s="116">
        <v>2042</v>
      </c>
      <c r="D38" s="116"/>
      <c r="E38" s="146">
        <v>4.6378499999999998E-3</v>
      </c>
      <c r="F38" s="147"/>
      <c r="G38" s="148">
        <v>1.3769763100293372E-2</v>
      </c>
      <c r="H38" s="148">
        <v>0</v>
      </c>
      <c r="I38" s="148">
        <v>7.3438736534897978E-3</v>
      </c>
      <c r="J38" s="148">
        <v>1.0608232573534368E-2</v>
      </c>
      <c r="K38" s="148">
        <v>0</v>
      </c>
      <c r="L38" s="148">
        <v>1.3769763100293372E-2</v>
      </c>
      <c r="M38" s="148">
        <v>7.3438736534897978E-3</v>
      </c>
      <c r="N38" s="148">
        <v>7.4045171771803088E-3</v>
      </c>
      <c r="O38" s="148">
        <v>0</v>
      </c>
      <c r="P38" s="148">
        <v>9.2050865460934633E-3</v>
      </c>
      <c r="Q38" s="119"/>
      <c r="R38" s="109"/>
    </row>
    <row r="39" spans="2:18" x14ac:dyDescent="0.25">
      <c r="B39" s="114"/>
      <c r="C39" s="116">
        <v>2043</v>
      </c>
      <c r="D39" s="116"/>
      <c r="E39" s="146">
        <v>4.6378499999999998E-3</v>
      </c>
      <c r="F39" s="147"/>
      <c r="G39" s="148">
        <v>1.3769763100293372E-2</v>
      </c>
      <c r="H39" s="148">
        <v>0</v>
      </c>
      <c r="I39" s="148">
        <v>7.3438736534897978E-3</v>
      </c>
      <c r="J39" s="148">
        <v>1.0608232573534368E-2</v>
      </c>
      <c r="K39" s="148">
        <v>0</v>
      </c>
      <c r="L39" s="148">
        <v>1.3769763100293372E-2</v>
      </c>
      <c r="M39" s="148">
        <v>7.3438736534897978E-3</v>
      </c>
      <c r="N39" s="148">
        <v>7.4045171771803088E-3</v>
      </c>
      <c r="O39" s="148">
        <v>0</v>
      </c>
      <c r="P39" s="148">
        <v>9.2050865460934633E-3</v>
      </c>
      <c r="Q39" s="119"/>
      <c r="R39" s="109"/>
    </row>
    <row r="40" spans="2:18" x14ac:dyDescent="0.25">
      <c r="B40" s="114"/>
      <c r="C40" s="116">
        <v>2044</v>
      </c>
      <c r="D40" s="116"/>
      <c r="E40" s="146">
        <v>4.6378499999999998E-3</v>
      </c>
      <c r="F40" s="147"/>
      <c r="G40" s="148">
        <v>1.3769763100293372E-2</v>
      </c>
      <c r="H40" s="148">
        <v>0</v>
      </c>
      <c r="I40" s="148">
        <v>7.3438736534897978E-3</v>
      </c>
      <c r="J40" s="148">
        <v>1.0608232573534368E-2</v>
      </c>
      <c r="K40" s="148">
        <v>0</v>
      </c>
      <c r="L40" s="148">
        <v>1.3769763100293372E-2</v>
      </c>
      <c r="M40" s="148">
        <v>7.3438736534897978E-3</v>
      </c>
      <c r="N40" s="148">
        <v>7.4045171771803088E-3</v>
      </c>
      <c r="O40" s="148">
        <v>0</v>
      </c>
      <c r="P40" s="148">
        <v>9.2050865460934633E-3</v>
      </c>
      <c r="Q40" s="119"/>
      <c r="R40" s="109"/>
    </row>
    <row r="41" spans="2:18" x14ac:dyDescent="0.25">
      <c r="B41" s="114"/>
      <c r="C41" s="116">
        <v>2045</v>
      </c>
      <c r="D41" s="116"/>
      <c r="E41" s="146">
        <v>4.6378499999999998E-3</v>
      </c>
      <c r="F41" s="147"/>
      <c r="G41" s="148">
        <v>1.3769763100293372E-2</v>
      </c>
      <c r="H41" s="148">
        <v>0</v>
      </c>
      <c r="I41" s="148">
        <v>7.3438736534897978E-3</v>
      </c>
      <c r="J41" s="148">
        <v>1.0608232573534368E-2</v>
      </c>
      <c r="K41" s="148">
        <v>0</v>
      </c>
      <c r="L41" s="148">
        <v>1.3769763100293372E-2</v>
      </c>
      <c r="M41" s="148">
        <v>7.3438736534897978E-3</v>
      </c>
      <c r="N41" s="148">
        <v>7.4045171771803088E-3</v>
      </c>
      <c r="O41" s="148">
        <v>0</v>
      </c>
      <c r="P41" s="148">
        <v>9.2050865460934633E-3</v>
      </c>
      <c r="Q41" s="119"/>
      <c r="R41" s="109"/>
    </row>
    <row r="42" spans="2:18" x14ac:dyDescent="0.25">
      <c r="B42" s="114"/>
      <c r="C42" s="98" t="s">
        <v>31</v>
      </c>
      <c r="D42" s="116"/>
      <c r="E42" s="149"/>
      <c r="F42" s="147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19"/>
      <c r="R42" s="109"/>
    </row>
    <row r="43" spans="2:18" x14ac:dyDescent="0.25">
      <c r="B43" s="170" t="s">
        <v>11</v>
      </c>
      <c r="C43" s="171"/>
      <c r="D43" s="126"/>
      <c r="E43" s="146">
        <f>-PMT($J$47,10,(NPV($J$47,E12:E21)))</f>
        <v>4.6378499999999998E-3</v>
      </c>
      <c r="F43" s="147"/>
      <c r="G43" s="146">
        <f t="shared" ref="G43:P43" si="0">-PMT($J$49,10,(NPV($J$49,G12:G21)))</f>
        <v>1.5281810367286945E-2</v>
      </c>
      <c r="H43" s="146">
        <f t="shared" si="0"/>
        <v>0</v>
      </c>
      <c r="I43" s="146">
        <f t="shared" si="0"/>
        <v>8.1502988625530379E-3</v>
      </c>
      <c r="J43" s="146">
        <f t="shared" si="0"/>
        <v>1.1773114565592973E-2</v>
      </c>
      <c r="K43" s="146"/>
      <c r="L43" s="146">
        <f t="shared" si="0"/>
        <v>1.5281810367286945E-2</v>
      </c>
      <c r="M43" s="146">
        <f t="shared" si="0"/>
        <v>8.1502988625530379E-3</v>
      </c>
      <c r="N43" s="146">
        <f t="shared" si="0"/>
        <v>8.2176016056933823E-3</v>
      </c>
      <c r="O43" s="146"/>
      <c r="P43" s="146">
        <f t="shared" si="0"/>
        <v>1.0215890134585367E-2</v>
      </c>
      <c r="Q43" s="119"/>
      <c r="R43" s="109"/>
    </row>
    <row r="44" spans="2:18" x14ac:dyDescent="0.25">
      <c r="B44" s="170" t="s">
        <v>13</v>
      </c>
      <c r="C44" s="171"/>
      <c r="D44" s="127"/>
      <c r="E44" s="146">
        <f>-PMT($J$47,15,(NPV($J$47,E12:E26)))</f>
        <v>4.6378499999999998E-3</v>
      </c>
      <c r="F44" s="150"/>
      <c r="G44" s="146">
        <f t="shared" ref="G44:P44" si="1">-PMT($J$49,15,(NPV($J$49,G12:G26)))</f>
        <v>1.4929296418355522E-2</v>
      </c>
      <c r="H44" s="146">
        <f t="shared" si="1"/>
        <v>0</v>
      </c>
      <c r="I44" s="146">
        <f t="shared" si="1"/>
        <v>7.9622914231229427E-3</v>
      </c>
      <c r="J44" s="146">
        <f t="shared" si="1"/>
        <v>1.1501537638056732E-2</v>
      </c>
      <c r="K44" s="146"/>
      <c r="L44" s="146">
        <f t="shared" si="1"/>
        <v>1.4929296418355522E-2</v>
      </c>
      <c r="M44" s="146">
        <f t="shared" si="1"/>
        <v>7.9622914231229427E-3</v>
      </c>
      <c r="N44" s="146">
        <f t="shared" si="1"/>
        <v>8.0280416567642086E-3</v>
      </c>
      <c r="O44" s="146"/>
      <c r="P44" s="146">
        <f t="shared" si="1"/>
        <v>9.9802345619379486E-3</v>
      </c>
      <c r="Q44" s="119"/>
      <c r="R44" s="109"/>
    </row>
    <row r="45" spans="2:18" x14ac:dyDescent="0.25">
      <c r="B45" s="170" t="s">
        <v>14</v>
      </c>
      <c r="C45" s="171"/>
      <c r="D45" s="127"/>
      <c r="E45" s="146">
        <f>-PMT($J$47,25,(NPV($J$47,E12:E41)))</f>
        <v>5.5654199999999997E-3</v>
      </c>
      <c r="F45" s="147"/>
      <c r="G45" s="146">
        <f t="shared" ref="G45:P45" si="2">-PMT($J$49,25,(NPV($J$49,G12:G41)))</f>
        <v>1.6440444753764678E-2</v>
      </c>
      <c r="H45" s="146">
        <f t="shared" si="2"/>
        <v>0</v>
      </c>
      <c r="I45" s="146">
        <f t="shared" si="2"/>
        <v>8.7682372020078305E-3</v>
      </c>
      <c r="J45" s="146">
        <f t="shared" si="2"/>
        <v>1.2665727092760435E-2</v>
      </c>
      <c r="K45" s="146"/>
      <c r="L45" s="146">
        <f t="shared" si="2"/>
        <v>1.6440444753764678E-2</v>
      </c>
      <c r="M45" s="146">
        <f t="shared" si="2"/>
        <v>8.7682372020078305E-3</v>
      </c>
      <c r="N45" s="146">
        <f t="shared" si="2"/>
        <v>8.840642696107159E-3</v>
      </c>
      <c r="O45" s="146"/>
      <c r="P45" s="146">
        <f t="shared" si="2"/>
        <v>1.0990437214671314E-2</v>
      </c>
      <c r="Q45" s="119"/>
      <c r="R45" s="109"/>
    </row>
    <row r="46" spans="2:18" x14ac:dyDescent="0.25">
      <c r="B46" s="129"/>
      <c r="C46" s="130"/>
      <c r="D46" s="127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19"/>
      <c r="R46" s="109"/>
    </row>
    <row r="47" spans="2:18" x14ac:dyDescent="0.25">
      <c r="B47" s="129"/>
      <c r="C47" s="103" t="s">
        <v>32</v>
      </c>
      <c r="D47" s="127"/>
      <c r="E47" s="131" t="s">
        <v>33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19"/>
      <c r="R47" s="109"/>
    </row>
    <row r="48" spans="2:18" ht="15" customHeight="1" x14ac:dyDescent="0.25">
      <c r="B48" s="132"/>
      <c r="C48" s="133"/>
      <c r="D48" s="116"/>
      <c r="E48" s="131" t="s">
        <v>34</v>
      </c>
      <c r="F48" s="134"/>
      <c r="G48" s="134"/>
      <c r="H48" s="134"/>
      <c r="I48" s="134"/>
      <c r="J48" s="134"/>
      <c r="K48" s="116"/>
      <c r="L48" s="116"/>
      <c r="M48" s="116"/>
      <c r="N48" s="116"/>
      <c r="O48" s="116"/>
      <c r="P48" s="116"/>
      <c r="Q48" s="115"/>
      <c r="R48" s="109"/>
    </row>
    <row r="49" spans="2:18" ht="15" customHeight="1" thickBot="1" x14ac:dyDescent="0.3">
      <c r="B49" s="135"/>
      <c r="C49" s="136"/>
      <c r="D49" s="137"/>
      <c r="E49" s="144" t="s">
        <v>47</v>
      </c>
      <c r="F49" s="137"/>
      <c r="G49" s="137"/>
      <c r="H49" s="137"/>
      <c r="I49" s="137"/>
      <c r="J49" s="138">
        <v>2.4299999999999999E-2</v>
      </c>
      <c r="K49" s="139"/>
      <c r="L49" s="139"/>
      <c r="M49" s="139"/>
      <c r="N49" s="137"/>
      <c r="O49" s="137"/>
      <c r="P49" s="137"/>
      <c r="Q49" s="140"/>
      <c r="R49" s="109"/>
    </row>
  </sheetData>
  <mergeCells count="10">
    <mergeCell ref="B43:C43"/>
    <mergeCell ref="B44:C44"/>
    <mergeCell ref="B45:C45"/>
    <mergeCell ref="C3:P3"/>
    <mergeCell ref="C4:P4"/>
    <mergeCell ref="E7:E9"/>
    <mergeCell ref="G7:P7"/>
    <mergeCell ref="G8:J8"/>
    <mergeCell ref="L8:N8"/>
    <mergeCell ref="P8:P9"/>
  </mergeCells>
  <pageMargins left="0.7" right="0.7" top="0.75" bottom="0.75" header="0.3" footer="0.3"/>
  <pageSetup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49"/>
  <sheetViews>
    <sheetView showGridLines="0" view="pageLayout" topLeftCell="P1" zoomScaleNormal="85" zoomScaleSheetLayoutView="70" workbookViewId="0">
      <selection activeCell="AA48" sqref="AA48"/>
    </sheetView>
  </sheetViews>
  <sheetFormatPr defaultRowHeight="15" x14ac:dyDescent="0.25"/>
  <cols>
    <col min="1" max="1" width="9.140625" style="104"/>
    <col min="2" max="2" width="2.7109375" style="104" customWidth="1"/>
    <col min="3" max="3" width="18.85546875" style="105" customWidth="1"/>
    <col min="4" max="4" width="2.5703125" style="105" customWidth="1"/>
    <col min="5" max="5" width="18.7109375" style="105" customWidth="1"/>
    <col min="6" max="6" width="2.7109375" style="105" customWidth="1"/>
    <col min="7" max="9" width="10.7109375" style="105" customWidth="1"/>
    <col min="10" max="10" width="8.7109375" style="105" customWidth="1"/>
    <col min="11" max="11" width="2.7109375" style="105" customWidth="1"/>
    <col min="12" max="13" width="10.7109375" style="105" customWidth="1"/>
    <col min="14" max="14" width="8.7109375" style="105" customWidth="1"/>
    <col min="15" max="15" width="2.7109375" style="105" customWidth="1"/>
    <col min="16" max="16" width="10.7109375" style="105" customWidth="1"/>
    <col min="17" max="17" width="2.7109375" style="104" customWidth="1"/>
    <col min="18" max="16384" width="9.140625" style="104"/>
  </cols>
  <sheetData>
    <row r="1" spans="1:18" s="106" customFormat="1" ht="20.25" customHeight="1" x14ac:dyDescent="0.25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ht="15.75" thickBot="1" x14ac:dyDescent="0.3"/>
    <row r="3" spans="1:18" ht="14.25" customHeight="1" x14ac:dyDescent="0.25">
      <c r="B3" s="107"/>
      <c r="C3" s="172" t="s">
        <v>40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08"/>
      <c r="R3" s="109"/>
    </row>
    <row r="4" spans="1:18" ht="14.25" customHeight="1" x14ac:dyDescent="0.25">
      <c r="B4" s="110"/>
      <c r="C4" s="173" t="s">
        <v>27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11"/>
      <c r="R4" s="109"/>
    </row>
    <row r="5" spans="1:18" ht="14.25" customHeight="1" thickBot="1" x14ac:dyDescent="0.3">
      <c r="B5" s="11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13"/>
      <c r="R5" s="109"/>
    </row>
    <row r="6" spans="1:18" ht="14.25" customHeight="1" x14ac:dyDescent="0.25">
      <c r="B6" s="110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1"/>
      <c r="R6" s="109"/>
    </row>
    <row r="7" spans="1:18" ht="14.25" customHeight="1" x14ac:dyDescent="0.25">
      <c r="B7" s="114"/>
      <c r="C7" s="98"/>
      <c r="D7" s="98"/>
      <c r="E7" s="174" t="s">
        <v>28</v>
      </c>
      <c r="F7" s="99"/>
      <c r="G7" s="177" t="s">
        <v>29</v>
      </c>
      <c r="H7" s="178"/>
      <c r="I7" s="178"/>
      <c r="J7" s="178"/>
      <c r="K7" s="178"/>
      <c r="L7" s="178"/>
      <c r="M7" s="178"/>
      <c r="N7" s="178"/>
      <c r="O7" s="178"/>
      <c r="P7" s="179"/>
      <c r="Q7" s="115"/>
      <c r="R7" s="109"/>
    </row>
    <row r="8" spans="1:18" ht="28.5" customHeight="1" x14ac:dyDescent="0.25">
      <c r="B8" s="114"/>
      <c r="C8" s="98"/>
      <c r="D8" s="98"/>
      <c r="E8" s="175"/>
      <c r="F8" s="99"/>
      <c r="G8" s="180" t="s">
        <v>0</v>
      </c>
      <c r="H8" s="181"/>
      <c r="I8" s="181"/>
      <c r="J8" s="182"/>
      <c r="K8" s="98"/>
      <c r="L8" s="183" t="s">
        <v>1</v>
      </c>
      <c r="M8" s="184"/>
      <c r="N8" s="185"/>
      <c r="O8" s="98"/>
      <c r="P8" s="186" t="s">
        <v>2</v>
      </c>
      <c r="Q8" s="115"/>
      <c r="R8" s="109"/>
    </row>
    <row r="9" spans="1:18" ht="30" customHeight="1" x14ac:dyDescent="0.25">
      <c r="B9" s="114"/>
      <c r="C9" s="98" t="s">
        <v>3</v>
      </c>
      <c r="D9" s="98"/>
      <c r="E9" s="176"/>
      <c r="F9" s="99"/>
      <c r="G9" s="100" t="s">
        <v>4</v>
      </c>
      <c r="H9" s="101" t="s">
        <v>5</v>
      </c>
      <c r="I9" s="101" t="s">
        <v>6</v>
      </c>
      <c r="J9" s="102" t="s">
        <v>7</v>
      </c>
      <c r="K9" s="103"/>
      <c r="L9" s="100" t="s">
        <v>4</v>
      </c>
      <c r="M9" s="101" t="s">
        <v>6</v>
      </c>
      <c r="N9" s="102" t="s">
        <v>7</v>
      </c>
      <c r="O9" s="98"/>
      <c r="P9" s="187"/>
      <c r="Q9" s="115"/>
      <c r="R9" s="109"/>
    </row>
    <row r="10" spans="1:18" x14ac:dyDescent="0.25">
      <c r="B10" s="114"/>
      <c r="C10" s="98"/>
      <c r="D10" s="98"/>
      <c r="E10" s="116">
        <v>1</v>
      </c>
      <c r="F10" s="99"/>
      <c r="G10" s="103">
        <v>2</v>
      </c>
      <c r="H10" s="103">
        <v>3</v>
      </c>
      <c r="I10" s="103">
        <v>4</v>
      </c>
      <c r="J10" s="103">
        <v>5</v>
      </c>
      <c r="K10" s="103"/>
      <c r="L10" s="103">
        <v>6</v>
      </c>
      <c r="M10" s="103">
        <v>7</v>
      </c>
      <c r="N10" s="103">
        <v>8</v>
      </c>
      <c r="O10" s="98"/>
      <c r="P10" s="103">
        <v>9</v>
      </c>
      <c r="Q10" s="115"/>
      <c r="R10" s="109"/>
    </row>
    <row r="11" spans="1:18" x14ac:dyDescent="0.25">
      <c r="B11" s="114"/>
      <c r="C11" s="116"/>
      <c r="D11" s="116"/>
      <c r="E11" s="98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9"/>
    </row>
    <row r="12" spans="1:18" x14ac:dyDescent="0.25">
      <c r="B12" s="114"/>
      <c r="C12" s="116">
        <v>2016</v>
      </c>
      <c r="D12" s="116"/>
      <c r="E12" s="120">
        <v>0.25344564000000003</v>
      </c>
      <c r="F12" s="121"/>
      <c r="G12" s="120">
        <v>13.191669802623236</v>
      </c>
      <c r="H12" s="120">
        <v>12.662465185146878</v>
      </c>
      <c r="I12" s="120">
        <v>12.491107693176112</v>
      </c>
      <c r="J12" s="120">
        <v>12.630463507987335</v>
      </c>
      <c r="K12" s="120"/>
      <c r="L12" s="120">
        <v>12.995162130923317</v>
      </c>
      <c r="M12" s="120">
        <v>12.657841475224528</v>
      </c>
      <c r="N12" s="120">
        <v>12.805250601764897</v>
      </c>
      <c r="O12" s="120"/>
      <c r="P12" s="120">
        <v>12.711914293687681</v>
      </c>
      <c r="Q12" s="119"/>
      <c r="R12" s="109"/>
    </row>
    <row r="13" spans="1:18" x14ac:dyDescent="0.25">
      <c r="B13" s="114"/>
      <c r="C13" s="116">
        <v>2017</v>
      </c>
      <c r="D13" s="116"/>
      <c r="E13" s="120">
        <v>0.25344564000000003</v>
      </c>
      <c r="F13" s="121"/>
      <c r="G13" s="120">
        <v>7.8187260056852423</v>
      </c>
      <c r="H13" s="120">
        <v>7.4228503790230356</v>
      </c>
      <c r="I13" s="120">
        <v>7.2946650754996369</v>
      </c>
      <c r="J13" s="120">
        <v>7.398911275732158</v>
      </c>
      <c r="K13" s="120"/>
      <c r="L13" s="120">
        <v>7.6717269147681799</v>
      </c>
      <c r="M13" s="120">
        <v>7.419391576883811</v>
      </c>
      <c r="N13" s="120">
        <v>7.5296621195392799</v>
      </c>
      <c r="O13" s="120"/>
      <c r="P13" s="120">
        <v>7.4598411689462774</v>
      </c>
      <c r="Q13" s="119"/>
      <c r="R13" s="109"/>
    </row>
    <row r="14" spans="1:18" x14ac:dyDescent="0.25">
      <c r="B14" s="114"/>
      <c r="C14" s="116">
        <v>2018</v>
      </c>
      <c r="D14" s="116"/>
      <c r="E14" s="120">
        <v>0.25344564000000003</v>
      </c>
      <c r="F14" s="121"/>
      <c r="G14" s="120">
        <v>3.6771494813874597</v>
      </c>
      <c r="H14" s="120">
        <v>3.3854063137189923</v>
      </c>
      <c r="I14" s="120">
        <v>3.2909393044368809</v>
      </c>
      <c r="J14" s="120">
        <v>3.3677642328358899</v>
      </c>
      <c r="K14" s="120"/>
      <c r="L14" s="120">
        <v>3.5688175267528224</v>
      </c>
      <c r="M14" s="120">
        <v>3.3828573265511186</v>
      </c>
      <c r="N14" s="120">
        <v>3.4641219340392633</v>
      </c>
      <c r="O14" s="120"/>
      <c r="P14" s="120">
        <v>3.4126669215966619</v>
      </c>
      <c r="Q14" s="119"/>
      <c r="R14" s="109"/>
    </row>
    <row r="15" spans="1:18" x14ac:dyDescent="0.25">
      <c r="B15" s="114"/>
      <c r="C15" s="116">
        <v>2019</v>
      </c>
      <c r="D15" s="116"/>
      <c r="E15" s="120">
        <v>0.25344564000000003</v>
      </c>
      <c r="F15" s="121"/>
      <c r="G15" s="120">
        <v>2.3780956713996408</v>
      </c>
      <c r="H15" s="120">
        <v>2.1194979477923841</v>
      </c>
      <c r="I15" s="120">
        <v>2.0357634982367383</v>
      </c>
      <c r="J15" s="120">
        <v>2.1038602141223031</v>
      </c>
      <c r="K15" s="120"/>
      <c r="L15" s="120">
        <v>2.2820714968274469</v>
      </c>
      <c r="M15" s="120">
        <v>2.117238555449509</v>
      </c>
      <c r="N15" s="120">
        <v>2.1892705508316679</v>
      </c>
      <c r="O15" s="120"/>
      <c r="P15" s="120">
        <v>2.1436614310288671</v>
      </c>
      <c r="Q15" s="119"/>
      <c r="R15" s="109"/>
    </row>
    <row r="16" spans="1:18" x14ac:dyDescent="0.25">
      <c r="B16" s="114"/>
      <c r="C16" s="116">
        <v>2020</v>
      </c>
      <c r="D16" s="116"/>
      <c r="E16" s="120">
        <v>0.25344564000000003</v>
      </c>
      <c r="F16" s="121"/>
      <c r="G16" s="120">
        <v>2.3397750964841051</v>
      </c>
      <c r="H16" s="120">
        <v>2.0826619571369585</v>
      </c>
      <c r="I16" s="120">
        <v>1.9994082188733735</v>
      </c>
      <c r="J16" s="120">
        <v>2.0671139981677005</v>
      </c>
      <c r="K16" s="120"/>
      <c r="L16" s="120">
        <v>2.244302187314295</v>
      </c>
      <c r="M16" s="120">
        <v>2.0804155357447276</v>
      </c>
      <c r="N16" s="120">
        <v>2.1520340024806286</v>
      </c>
      <c r="O16" s="120"/>
      <c r="P16" s="120">
        <v>2.1066867201775255</v>
      </c>
      <c r="Q16" s="119"/>
      <c r="R16" s="109"/>
    </row>
    <row r="17" spans="2:21" x14ac:dyDescent="0.25">
      <c r="B17" s="114"/>
      <c r="C17" s="116">
        <v>2021</v>
      </c>
      <c r="D17" s="116"/>
      <c r="E17" s="120">
        <v>0.25344564000000003</v>
      </c>
      <c r="F17" s="121"/>
      <c r="G17" s="120">
        <v>0.46288414724999999</v>
      </c>
      <c r="H17" s="120">
        <v>0.25308653635041001</v>
      </c>
      <c r="I17" s="120">
        <v>0.18515365890000002</v>
      </c>
      <c r="J17" s="120">
        <v>0.24039980764258201</v>
      </c>
      <c r="K17" s="120"/>
      <c r="L17" s="120">
        <v>0.384980745267825</v>
      </c>
      <c r="M17" s="120">
        <v>0.25125351512729999</v>
      </c>
      <c r="N17" s="120">
        <v>0.30969231469870939</v>
      </c>
      <c r="O17" s="120"/>
      <c r="P17" s="120">
        <v>0.27269011593073739</v>
      </c>
      <c r="Q17" s="119"/>
      <c r="R17" s="109"/>
    </row>
    <row r="18" spans="2:21" x14ac:dyDescent="0.25">
      <c r="B18" s="114"/>
      <c r="C18" s="116">
        <v>2022</v>
      </c>
      <c r="D18" s="116"/>
      <c r="E18" s="120">
        <v>0.25344564000000003</v>
      </c>
      <c r="F18" s="121"/>
      <c r="G18" s="120">
        <v>0.46239559274999997</v>
      </c>
      <c r="H18" s="120">
        <v>0.25281941429199001</v>
      </c>
      <c r="I18" s="120">
        <v>0.18495823710000001</v>
      </c>
      <c r="J18" s="120">
        <v>0.24014607588589804</v>
      </c>
      <c r="K18" s="120"/>
      <c r="L18" s="120">
        <v>0.38457441449017499</v>
      </c>
      <c r="M18" s="120">
        <v>0.25098832774469998</v>
      </c>
      <c r="N18" s="120">
        <v>0.30936544765247254</v>
      </c>
      <c r="O18" s="120"/>
      <c r="P18" s="120">
        <v>0.27240230312912173</v>
      </c>
      <c r="Q18" s="119"/>
      <c r="R18" s="109"/>
      <c r="T18" s="122"/>
    </row>
    <row r="19" spans="2:21" x14ac:dyDescent="0.25">
      <c r="B19" s="114"/>
      <c r="C19" s="116">
        <v>2023</v>
      </c>
      <c r="D19" s="116"/>
      <c r="E19" s="120">
        <v>0.25344564000000003</v>
      </c>
      <c r="F19" s="121"/>
      <c r="G19" s="120">
        <v>0.46222566074999999</v>
      </c>
      <c r="H19" s="120">
        <v>0.25272650227166998</v>
      </c>
      <c r="I19" s="120">
        <v>0.1848902643</v>
      </c>
      <c r="J19" s="120">
        <v>0.24005782136183401</v>
      </c>
      <c r="K19" s="120"/>
      <c r="L19" s="120">
        <v>0.38443308204577503</v>
      </c>
      <c r="M19" s="120">
        <v>0.25089608865509999</v>
      </c>
      <c r="N19" s="120">
        <v>0.30925175476682498</v>
      </c>
      <c r="O19" s="120"/>
      <c r="P19" s="120">
        <v>0.27230219432855984</v>
      </c>
      <c r="Q19" s="119"/>
      <c r="R19" s="109"/>
      <c r="U19" s="123"/>
    </row>
    <row r="20" spans="2:21" x14ac:dyDescent="0.25">
      <c r="B20" s="114"/>
      <c r="C20" s="116">
        <v>2024</v>
      </c>
      <c r="D20" s="116"/>
      <c r="E20" s="120">
        <v>0.25344564000000003</v>
      </c>
      <c r="F20" s="121"/>
      <c r="G20" s="120">
        <v>0.46139219660235559</v>
      </c>
      <c r="H20" s="120">
        <v>0.25227079741430397</v>
      </c>
      <c r="I20" s="120">
        <v>0.18455687864094225</v>
      </c>
      <c r="J20" s="120">
        <v>0.23962496008982662</v>
      </c>
      <c r="K20" s="120"/>
      <c r="L20" s="120">
        <v>0.38373988991417912</v>
      </c>
      <c r="M20" s="120">
        <v>0.25044368431575859</v>
      </c>
      <c r="N20" s="120">
        <v>0.30869412616226832</v>
      </c>
      <c r="O20" s="120"/>
      <c r="P20" s="120">
        <v>0.27181119147958444</v>
      </c>
      <c r="Q20" s="119"/>
      <c r="R20" s="109"/>
    </row>
    <row r="21" spans="2:21" x14ac:dyDescent="0.25">
      <c r="B21" s="114"/>
      <c r="C21" s="116">
        <v>2025</v>
      </c>
      <c r="D21" s="116"/>
      <c r="E21" s="120">
        <v>0.25344564000000003</v>
      </c>
      <c r="F21" s="121"/>
      <c r="G21" s="120">
        <v>0.46056545750830968</v>
      </c>
      <c r="H21" s="120">
        <v>0.25181876954724342</v>
      </c>
      <c r="I21" s="120">
        <v>0.18422618300332388</v>
      </c>
      <c r="J21" s="120">
        <v>0.23919559148785566</v>
      </c>
      <c r="K21" s="120"/>
      <c r="L21" s="120">
        <v>0.38305229100966121</v>
      </c>
      <c r="M21" s="120">
        <v>0.24999493033551051</v>
      </c>
      <c r="N21" s="120">
        <v>0.30814099695011432</v>
      </c>
      <c r="O21" s="120"/>
      <c r="P21" s="120">
        <v>0.27132415043326819</v>
      </c>
      <c r="Q21" s="119"/>
      <c r="R21" s="109"/>
    </row>
    <row r="22" spans="2:21" x14ac:dyDescent="0.25">
      <c r="B22" s="114"/>
      <c r="C22" s="116">
        <v>2026</v>
      </c>
      <c r="D22" s="116"/>
      <c r="E22" s="120">
        <v>0.25344564000000003</v>
      </c>
      <c r="F22" s="121"/>
      <c r="G22" s="120">
        <v>0.45974540582526074</v>
      </c>
      <c r="H22" s="120">
        <v>0.25137039808901956</v>
      </c>
      <c r="I22" s="120">
        <v>0.18389816233010431</v>
      </c>
      <c r="J22" s="120">
        <v>0.23876969600616083</v>
      </c>
      <c r="K22" s="120"/>
      <c r="L22" s="120">
        <v>0.3823702540248694</v>
      </c>
      <c r="M22" s="120">
        <v>0.24954980628195153</v>
      </c>
      <c r="N22" s="120">
        <v>0.30759234194560658</v>
      </c>
      <c r="O22" s="120"/>
      <c r="P22" s="120">
        <v>0.27084104901394257</v>
      </c>
      <c r="Q22" s="119"/>
      <c r="R22" s="109"/>
    </row>
    <row r="23" spans="2:21" x14ac:dyDescent="0.25">
      <c r="B23" s="114"/>
      <c r="C23" s="116">
        <v>2027</v>
      </c>
      <c r="D23" s="116"/>
      <c r="E23" s="120">
        <v>0.25344564000000003</v>
      </c>
      <c r="F23" s="121"/>
      <c r="G23" s="120">
        <v>0.45893200429662512</v>
      </c>
      <c r="H23" s="120">
        <v>0.25092566266922278</v>
      </c>
      <c r="I23" s="120">
        <v>0.18357280171865006</v>
      </c>
      <c r="J23" s="120">
        <v>0.23834725429546089</v>
      </c>
      <c r="K23" s="120"/>
      <c r="L23" s="120">
        <v>0.38169374797350314</v>
      </c>
      <c r="M23" s="120">
        <v>0.24910829193220813</v>
      </c>
      <c r="N23" s="120">
        <v>0.30704813622225402</v>
      </c>
      <c r="O23" s="120"/>
      <c r="P23" s="120">
        <v>0.27036186527334649</v>
      </c>
      <c r="Q23" s="119"/>
      <c r="R23" s="109"/>
    </row>
    <row r="24" spans="2:21" x14ac:dyDescent="0.25">
      <c r="B24" s="114"/>
      <c r="C24" s="116">
        <v>2028</v>
      </c>
      <c r="D24" s="116"/>
      <c r="E24" s="120">
        <v>0.25344564000000003</v>
      </c>
      <c r="F24" s="121"/>
      <c r="G24" s="120">
        <v>0.45812521604836443</v>
      </c>
      <c r="H24" s="120">
        <v>0.25048454312660373</v>
      </c>
      <c r="I24" s="120">
        <v>0.18325008641934579</v>
      </c>
      <c r="J24" s="120">
        <v>0.23792824720515018</v>
      </c>
      <c r="K24" s="120"/>
      <c r="L24" s="120">
        <v>0.38102274218742471</v>
      </c>
      <c r="M24" s="120">
        <v>0.24867036727105224</v>
      </c>
      <c r="N24" s="120">
        <v>0.30650835510950702</v>
      </c>
      <c r="O24" s="120"/>
      <c r="P24" s="120">
        <v>0.26988657748858047</v>
      </c>
      <c r="Q24" s="119"/>
      <c r="R24" s="109"/>
    </row>
    <row r="25" spans="2:21" x14ac:dyDescent="0.25">
      <c r="B25" s="114"/>
      <c r="C25" s="116">
        <v>2029</v>
      </c>
      <c r="D25" s="116"/>
      <c r="E25" s="120">
        <v>0.25344564000000003</v>
      </c>
      <c r="F25" s="121"/>
      <c r="G25" s="120">
        <v>0.45732500458554887</v>
      </c>
      <c r="H25" s="120">
        <v>0.25004701950719471</v>
      </c>
      <c r="I25" s="120">
        <v>0.18293000183421956</v>
      </c>
      <c r="J25" s="120">
        <v>0.23751265578151398</v>
      </c>
      <c r="K25" s="120"/>
      <c r="L25" s="120">
        <v>0.38035720631380099</v>
      </c>
      <c r="M25" s="120">
        <v>0.24823601248903593</v>
      </c>
      <c r="N25" s="120">
        <v>0.30597297419045821</v>
      </c>
      <c r="O25" s="120"/>
      <c r="P25" s="120">
        <v>0.26941516416008204</v>
      </c>
      <c r="Q25" s="119"/>
      <c r="R25" s="109"/>
    </row>
    <row r="26" spans="2:21" x14ac:dyDescent="0.25">
      <c r="B26" s="114"/>
      <c r="C26" s="116">
        <v>2030</v>
      </c>
      <c r="D26" s="116"/>
      <c r="E26" s="120">
        <v>0.25344564000000003</v>
      </c>
      <c r="F26" s="121"/>
      <c r="G26" s="120">
        <v>0.45653133378895655</v>
      </c>
      <c r="H26" s="120">
        <v>0.2496130720624499</v>
      </c>
      <c r="I26" s="120">
        <v>0.18261253351558263</v>
      </c>
      <c r="J26" s="120">
        <v>0.23710046126596218</v>
      </c>
      <c r="K26" s="120"/>
      <c r="L26" s="120">
        <v>0.37969711031227515</v>
      </c>
      <c r="M26" s="120">
        <v>0.24780520798064562</v>
      </c>
      <c r="N26" s="120">
        <v>0.30544196929956768</v>
      </c>
      <c r="O26" s="120"/>
      <c r="P26" s="120">
        <v>0.26894760400962237</v>
      </c>
      <c r="Q26" s="119"/>
      <c r="R26" s="109"/>
    </row>
    <row r="27" spans="2:21" x14ac:dyDescent="0.25">
      <c r="B27" s="114"/>
      <c r="C27" s="116">
        <v>2031</v>
      </c>
      <c r="D27" s="116"/>
      <c r="E27" s="120">
        <v>0.25344564000000003</v>
      </c>
      <c r="F27" s="121"/>
      <c r="G27" s="124">
        <v>0.45653133378895655</v>
      </c>
      <c r="H27" s="124">
        <v>0.2496130720624499</v>
      </c>
      <c r="I27" s="124">
        <v>0.18261253351558263</v>
      </c>
      <c r="J27" s="124">
        <v>0.23710046126596218</v>
      </c>
      <c r="K27" s="124">
        <v>0</v>
      </c>
      <c r="L27" s="124">
        <v>0.37969711031227515</v>
      </c>
      <c r="M27" s="124">
        <v>0.24780520798064562</v>
      </c>
      <c r="N27" s="124">
        <v>0.30544196929956768</v>
      </c>
      <c r="O27" s="124">
        <v>0</v>
      </c>
      <c r="P27" s="124">
        <v>0.26894760400962237</v>
      </c>
      <c r="Q27" s="119"/>
      <c r="R27" s="109"/>
    </row>
    <row r="28" spans="2:21" x14ac:dyDescent="0.25">
      <c r="B28" s="114"/>
      <c r="C28" s="116">
        <v>2032</v>
      </c>
      <c r="D28" s="116"/>
      <c r="E28" s="120">
        <v>0.25344564000000003</v>
      </c>
      <c r="F28" s="121"/>
      <c r="G28" s="124">
        <v>0.45653133378895655</v>
      </c>
      <c r="H28" s="124">
        <v>0.2496130720624499</v>
      </c>
      <c r="I28" s="124">
        <v>0.18261253351558263</v>
      </c>
      <c r="J28" s="124">
        <v>0.23710046126596218</v>
      </c>
      <c r="K28" s="124">
        <v>0</v>
      </c>
      <c r="L28" s="124">
        <v>0.37969711031227515</v>
      </c>
      <c r="M28" s="124">
        <v>0.24780520798064562</v>
      </c>
      <c r="N28" s="124">
        <v>0.30544196929956768</v>
      </c>
      <c r="O28" s="124">
        <v>0</v>
      </c>
      <c r="P28" s="124">
        <v>0.26894760400962237</v>
      </c>
      <c r="Q28" s="119"/>
      <c r="R28" s="109"/>
    </row>
    <row r="29" spans="2:21" x14ac:dyDescent="0.25">
      <c r="B29" s="114"/>
      <c r="C29" s="116">
        <v>2033</v>
      </c>
      <c r="D29" s="116"/>
      <c r="E29" s="120">
        <v>0.25344564000000003</v>
      </c>
      <c r="F29" s="121"/>
      <c r="G29" s="124">
        <v>0.45653133378895655</v>
      </c>
      <c r="H29" s="124">
        <v>0.2496130720624499</v>
      </c>
      <c r="I29" s="124">
        <v>0.18261253351558263</v>
      </c>
      <c r="J29" s="124">
        <v>0.23710046126596218</v>
      </c>
      <c r="K29" s="124">
        <v>0</v>
      </c>
      <c r="L29" s="124">
        <v>0.37969711031227515</v>
      </c>
      <c r="M29" s="124">
        <v>0.24780520798064562</v>
      </c>
      <c r="N29" s="124">
        <v>0.30544196929956768</v>
      </c>
      <c r="O29" s="124">
        <v>0</v>
      </c>
      <c r="P29" s="124">
        <v>0.26894760400962237</v>
      </c>
      <c r="Q29" s="119"/>
      <c r="R29" s="109"/>
    </row>
    <row r="30" spans="2:21" x14ac:dyDescent="0.25">
      <c r="B30" s="114"/>
      <c r="C30" s="116">
        <v>2034</v>
      </c>
      <c r="D30" s="116"/>
      <c r="E30" s="120">
        <v>0.25344564000000003</v>
      </c>
      <c r="F30" s="121"/>
      <c r="G30" s="124">
        <v>0.45653133378895655</v>
      </c>
      <c r="H30" s="124">
        <v>0.2496130720624499</v>
      </c>
      <c r="I30" s="124">
        <v>0.18261253351558263</v>
      </c>
      <c r="J30" s="124">
        <v>0.23710046126596218</v>
      </c>
      <c r="K30" s="124">
        <v>0</v>
      </c>
      <c r="L30" s="124">
        <v>0.37969711031227515</v>
      </c>
      <c r="M30" s="124">
        <v>0.24780520798064562</v>
      </c>
      <c r="N30" s="124">
        <v>0.30544196929956768</v>
      </c>
      <c r="O30" s="124">
        <v>0</v>
      </c>
      <c r="P30" s="124">
        <v>0.26894760400962237</v>
      </c>
      <c r="Q30" s="119"/>
      <c r="R30" s="109"/>
    </row>
    <row r="31" spans="2:21" x14ac:dyDescent="0.25">
      <c r="B31" s="114"/>
      <c r="C31" s="116">
        <v>2035</v>
      </c>
      <c r="D31" s="116"/>
      <c r="E31" s="120">
        <v>0.25344564000000003</v>
      </c>
      <c r="F31" s="121"/>
      <c r="G31" s="124">
        <v>0.45653133378895655</v>
      </c>
      <c r="H31" s="124">
        <v>0.2496130720624499</v>
      </c>
      <c r="I31" s="124">
        <v>0.18261253351558263</v>
      </c>
      <c r="J31" s="124">
        <v>0.23710046126596218</v>
      </c>
      <c r="K31" s="124">
        <v>0</v>
      </c>
      <c r="L31" s="124">
        <v>0.37969711031227515</v>
      </c>
      <c r="M31" s="124">
        <v>0.24780520798064562</v>
      </c>
      <c r="N31" s="124">
        <v>0.30544196929956768</v>
      </c>
      <c r="O31" s="124">
        <v>0</v>
      </c>
      <c r="P31" s="124">
        <v>0.26894760400962237</v>
      </c>
      <c r="Q31" s="119"/>
      <c r="R31" s="109"/>
    </row>
    <row r="32" spans="2:21" x14ac:dyDescent="0.25">
      <c r="B32" s="114"/>
      <c r="C32" s="116">
        <v>2036</v>
      </c>
      <c r="D32" s="116"/>
      <c r="E32" s="120">
        <v>0.25344564000000003</v>
      </c>
      <c r="F32" s="121"/>
      <c r="G32" s="124">
        <v>0.45653133378895655</v>
      </c>
      <c r="H32" s="124">
        <v>0.2496130720624499</v>
      </c>
      <c r="I32" s="124">
        <v>0.18261253351558263</v>
      </c>
      <c r="J32" s="124">
        <v>0.23710046126596218</v>
      </c>
      <c r="K32" s="124">
        <v>0</v>
      </c>
      <c r="L32" s="124">
        <v>0.37969711031227515</v>
      </c>
      <c r="M32" s="124">
        <v>0.24780520798064562</v>
      </c>
      <c r="N32" s="124">
        <v>0.30544196929956768</v>
      </c>
      <c r="O32" s="124">
        <v>0</v>
      </c>
      <c r="P32" s="124">
        <v>0.26894760400962237</v>
      </c>
      <c r="Q32" s="119"/>
      <c r="R32" s="109"/>
    </row>
    <row r="33" spans="2:18" x14ac:dyDescent="0.25">
      <c r="B33" s="114"/>
      <c r="C33" s="116">
        <v>2037</v>
      </c>
      <c r="D33" s="116"/>
      <c r="E33" s="120">
        <v>0.25344564000000003</v>
      </c>
      <c r="F33" s="121"/>
      <c r="G33" s="124">
        <v>0.45653133378895655</v>
      </c>
      <c r="H33" s="124">
        <v>0.2496130720624499</v>
      </c>
      <c r="I33" s="124">
        <v>0.18261253351558263</v>
      </c>
      <c r="J33" s="124">
        <v>0.23710046126596218</v>
      </c>
      <c r="K33" s="124">
        <v>0</v>
      </c>
      <c r="L33" s="124">
        <v>0.37969711031227515</v>
      </c>
      <c r="M33" s="124">
        <v>0.24780520798064562</v>
      </c>
      <c r="N33" s="124">
        <v>0.30544196929956768</v>
      </c>
      <c r="O33" s="124">
        <v>0</v>
      </c>
      <c r="P33" s="124">
        <v>0.26894760400962237</v>
      </c>
      <c r="Q33" s="119"/>
      <c r="R33" s="109"/>
    </row>
    <row r="34" spans="2:18" x14ac:dyDescent="0.25">
      <c r="B34" s="114"/>
      <c r="C34" s="116">
        <v>2038</v>
      </c>
      <c r="D34" s="116"/>
      <c r="E34" s="120">
        <v>0.25344564000000003</v>
      </c>
      <c r="F34" s="121"/>
      <c r="G34" s="124">
        <v>0.45653133378895655</v>
      </c>
      <c r="H34" s="124">
        <v>0.2496130720624499</v>
      </c>
      <c r="I34" s="124">
        <v>0.18261253351558263</v>
      </c>
      <c r="J34" s="124">
        <v>0.23710046126596218</v>
      </c>
      <c r="K34" s="124">
        <v>0</v>
      </c>
      <c r="L34" s="124">
        <v>0.37969711031227515</v>
      </c>
      <c r="M34" s="124">
        <v>0.24780520798064562</v>
      </c>
      <c r="N34" s="124">
        <v>0.30544196929956768</v>
      </c>
      <c r="O34" s="124">
        <v>0</v>
      </c>
      <c r="P34" s="124">
        <v>0.26894760400962237</v>
      </c>
      <c r="Q34" s="119"/>
      <c r="R34" s="109"/>
    </row>
    <row r="35" spans="2:18" x14ac:dyDescent="0.25">
      <c r="B35" s="114"/>
      <c r="C35" s="116">
        <v>2039</v>
      </c>
      <c r="D35" s="116"/>
      <c r="E35" s="120">
        <v>0.25344564000000003</v>
      </c>
      <c r="F35" s="121"/>
      <c r="G35" s="124">
        <v>0.45653133378895655</v>
      </c>
      <c r="H35" s="124">
        <v>0.2496130720624499</v>
      </c>
      <c r="I35" s="124">
        <v>0.18261253351558263</v>
      </c>
      <c r="J35" s="124">
        <v>0.23710046126596218</v>
      </c>
      <c r="K35" s="124">
        <v>0</v>
      </c>
      <c r="L35" s="124">
        <v>0.37969711031227515</v>
      </c>
      <c r="M35" s="124">
        <v>0.24780520798064562</v>
      </c>
      <c r="N35" s="124">
        <v>0.30544196929956768</v>
      </c>
      <c r="O35" s="124">
        <v>0</v>
      </c>
      <c r="P35" s="124">
        <v>0.26894760400962237</v>
      </c>
      <c r="Q35" s="119"/>
      <c r="R35" s="109"/>
    </row>
    <row r="36" spans="2:18" x14ac:dyDescent="0.25">
      <c r="B36" s="114"/>
      <c r="C36" s="116">
        <v>2040</v>
      </c>
      <c r="D36" s="116"/>
      <c r="E36" s="120">
        <v>0.25344564000000003</v>
      </c>
      <c r="F36" s="121"/>
      <c r="G36" s="124">
        <v>0.45653133378895655</v>
      </c>
      <c r="H36" s="124">
        <v>0.2496130720624499</v>
      </c>
      <c r="I36" s="124">
        <v>0.18261253351558263</v>
      </c>
      <c r="J36" s="124">
        <v>0.23710046126596218</v>
      </c>
      <c r="K36" s="124">
        <v>0</v>
      </c>
      <c r="L36" s="124">
        <v>0.37969711031227515</v>
      </c>
      <c r="M36" s="124">
        <v>0.24780520798064562</v>
      </c>
      <c r="N36" s="124">
        <v>0.30544196929956768</v>
      </c>
      <c r="O36" s="124">
        <v>0</v>
      </c>
      <c r="P36" s="124">
        <v>0.26894760400962237</v>
      </c>
      <c r="Q36" s="119"/>
      <c r="R36" s="109"/>
    </row>
    <row r="37" spans="2:18" x14ac:dyDescent="0.25">
      <c r="B37" s="114"/>
      <c r="C37" s="116">
        <v>2041</v>
      </c>
      <c r="D37" s="116"/>
      <c r="E37" s="120">
        <v>0.25344564000000003</v>
      </c>
      <c r="F37" s="121"/>
      <c r="G37" s="124">
        <v>0.45653133378895655</v>
      </c>
      <c r="H37" s="124">
        <v>0.2496130720624499</v>
      </c>
      <c r="I37" s="124">
        <v>0.18261253351558263</v>
      </c>
      <c r="J37" s="124">
        <v>0.23710046126596218</v>
      </c>
      <c r="K37" s="124">
        <v>0</v>
      </c>
      <c r="L37" s="124">
        <v>0.37969711031227515</v>
      </c>
      <c r="M37" s="124">
        <v>0.24780520798064562</v>
      </c>
      <c r="N37" s="124">
        <v>0.30544196929956768</v>
      </c>
      <c r="O37" s="124">
        <v>0</v>
      </c>
      <c r="P37" s="124">
        <v>0.26894760400962237</v>
      </c>
      <c r="Q37" s="119"/>
      <c r="R37" s="109"/>
    </row>
    <row r="38" spans="2:18" x14ac:dyDescent="0.25">
      <c r="B38" s="114"/>
      <c r="C38" s="116">
        <v>2042</v>
      </c>
      <c r="D38" s="116"/>
      <c r="E38" s="120">
        <v>0.25344564000000003</v>
      </c>
      <c r="F38" s="121"/>
      <c r="G38" s="124">
        <v>0.45653133378895655</v>
      </c>
      <c r="H38" s="124">
        <v>0.2496130720624499</v>
      </c>
      <c r="I38" s="124">
        <v>0.18261253351558263</v>
      </c>
      <c r="J38" s="124">
        <v>0.23710046126596218</v>
      </c>
      <c r="K38" s="124">
        <v>0</v>
      </c>
      <c r="L38" s="124">
        <v>0.37969711031227515</v>
      </c>
      <c r="M38" s="124">
        <v>0.24780520798064562</v>
      </c>
      <c r="N38" s="124">
        <v>0.30544196929956768</v>
      </c>
      <c r="O38" s="124">
        <v>0</v>
      </c>
      <c r="P38" s="124">
        <v>0.26894760400962237</v>
      </c>
      <c r="Q38" s="119"/>
      <c r="R38" s="109"/>
    </row>
    <row r="39" spans="2:18" x14ac:dyDescent="0.25">
      <c r="B39" s="114"/>
      <c r="C39" s="116">
        <v>2043</v>
      </c>
      <c r="D39" s="116"/>
      <c r="E39" s="120">
        <v>0.25344564000000003</v>
      </c>
      <c r="F39" s="121"/>
      <c r="G39" s="124">
        <v>0.45653133378895655</v>
      </c>
      <c r="H39" s="124">
        <v>0.2496130720624499</v>
      </c>
      <c r="I39" s="124">
        <v>0.18261253351558263</v>
      </c>
      <c r="J39" s="124">
        <v>0.23710046126596218</v>
      </c>
      <c r="K39" s="124">
        <v>0</v>
      </c>
      <c r="L39" s="124">
        <v>0.37969711031227515</v>
      </c>
      <c r="M39" s="124">
        <v>0.24780520798064562</v>
      </c>
      <c r="N39" s="124">
        <v>0.30544196929956768</v>
      </c>
      <c r="O39" s="124">
        <v>0</v>
      </c>
      <c r="P39" s="124">
        <v>0.26894760400962237</v>
      </c>
      <c r="Q39" s="119"/>
      <c r="R39" s="109"/>
    </row>
    <row r="40" spans="2:18" x14ac:dyDescent="0.25">
      <c r="B40" s="114"/>
      <c r="C40" s="116">
        <v>2044</v>
      </c>
      <c r="D40" s="116"/>
      <c r="E40" s="120">
        <v>0.25344564000000003</v>
      </c>
      <c r="F40" s="121"/>
      <c r="G40" s="124">
        <v>0.45653133378895655</v>
      </c>
      <c r="H40" s="124">
        <v>0.2496130720624499</v>
      </c>
      <c r="I40" s="124">
        <v>0.18261253351558263</v>
      </c>
      <c r="J40" s="124">
        <v>0.23710046126596218</v>
      </c>
      <c r="K40" s="124">
        <v>0</v>
      </c>
      <c r="L40" s="124">
        <v>0.37969711031227515</v>
      </c>
      <c r="M40" s="124">
        <v>0.24780520798064562</v>
      </c>
      <c r="N40" s="124">
        <v>0.30544196929956768</v>
      </c>
      <c r="O40" s="124">
        <v>0</v>
      </c>
      <c r="P40" s="124">
        <v>0.26894760400962237</v>
      </c>
      <c r="Q40" s="119"/>
      <c r="R40" s="109"/>
    </row>
    <row r="41" spans="2:18" x14ac:dyDescent="0.25">
      <c r="B41" s="114"/>
      <c r="C41" s="116">
        <v>2045</v>
      </c>
      <c r="D41" s="116"/>
      <c r="E41" s="120">
        <v>0.25344564000000003</v>
      </c>
      <c r="F41" s="121"/>
      <c r="G41" s="124">
        <v>0.45653133378895655</v>
      </c>
      <c r="H41" s="124">
        <v>0.2496130720624499</v>
      </c>
      <c r="I41" s="124">
        <v>0.18261253351558263</v>
      </c>
      <c r="J41" s="124">
        <v>0.23710046126596218</v>
      </c>
      <c r="K41" s="124">
        <v>0</v>
      </c>
      <c r="L41" s="124">
        <v>0.37969711031227515</v>
      </c>
      <c r="M41" s="124">
        <v>0.24780520798064562</v>
      </c>
      <c r="N41" s="124">
        <v>0.30544196929956768</v>
      </c>
      <c r="O41" s="124">
        <v>0</v>
      </c>
      <c r="P41" s="124">
        <v>0.26894760400962237</v>
      </c>
      <c r="Q41" s="119"/>
      <c r="R41" s="109"/>
    </row>
    <row r="42" spans="2:18" x14ac:dyDescent="0.25">
      <c r="B42" s="114"/>
      <c r="C42" s="98" t="s">
        <v>31</v>
      </c>
      <c r="D42" s="116"/>
      <c r="E42" s="125"/>
      <c r="F42" s="121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19"/>
      <c r="R42" s="109"/>
    </row>
    <row r="43" spans="2:18" x14ac:dyDescent="0.25">
      <c r="B43" s="170" t="s">
        <v>11</v>
      </c>
      <c r="C43" s="171"/>
      <c r="D43" s="126"/>
      <c r="E43" s="120">
        <f>-PMT($J$47,10,(NPV($J$47,E12:E21)))</f>
        <v>0.25344563999999997</v>
      </c>
      <c r="F43" s="121"/>
      <c r="G43" s="120">
        <f t="shared" ref="G43:P43" si="0">-PMT($J$49,10,(NPV($J$49,G12:G21)))</f>
        <v>3.4034201452327015</v>
      </c>
      <c r="H43" s="120">
        <f t="shared" si="0"/>
        <v>3.119631391040298</v>
      </c>
      <c r="I43" s="120">
        <f t="shared" si="0"/>
        <v>3.0277400364262372</v>
      </c>
      <c r="J43" s="120">
        <f t="shared" si="0"/>
        <v>3.1024703236700191</v>
      </c>
      <c r="K43" s="120"/>
      <c r="L43" s="120">
        <f t="shared" si="0"/>
        <v>3.2980418747124882</v>
      </c>
      <c r="M43" s="120">
        <f t="shared" si="0"/>
        <v>3.1171519023221763</v>
      </c>
      <c r="N43" s="120">
        <f t="shared" si="0"/>
        <v>3.1962008202567422</v>
      </c>
      <c r="O43" s="120"/>
      <c r="P43" s="120">
        <f t="shared" si="0"/>
        <v>3.1461487350794322</v>
      </c>
      <c r="Q43" s="119"/>
      <c r="R43" s="109"/>
    </row>
    <row r="44" spans="2:18" x14ac:dyDescent="0.25">
      <c r="B44" s="170" t="s">
        <v>13</v>
      </c>
      <c r="C44" s="171"/>
      <c r="D44" s="127"/>
      <c r="E44" s="120">
        <f>-PMT($J$47,15,(NPV($J$47,E12:E26)))</f>
        <v>0.25344563999999992</v>
      </c>
      <c r="F44" s="128"/>
      <c r="G44" s="120">
        <f t="shared" ref="G44:P44" si="1">-PMT($J$49,15,(NPV($J$49,G12:G26)))</f>
        <v>2.5368948247606693</v>
      </c>
      <c r="H44" s="120">
        <f t="shared" si="1"/>
        <v>2.2755036638765276</v>
      </c>
      <c r="I44" s="120">
        <f t="shared" si="1"/>
        <v>2.1908646938576481</v>
      </c>
      <c r="J44" s="120">
        <f t="shared" si="1"/>
        <v>2.259697007496877</v>
      </c>
      <c r="K44" s="120"/>
      <c r="L44" s="120">
        <f t="shared" si="1"/>
        <v>2.4398333730423722</v>
      </c>
      <c r="M44" s="120">
        <f t="shared" si="1"/>
        <v>2.2732198650125679</v>
      </c>
      <c r="N44" s="120">
        <f t="shared" si="1"/>
        <v>2.3460299680215919</v>
      </c>
      <c r="O44" s="120"/>
      <c r="P44" s="120">
        <f t="shared" si="1"/>
        <v>2.2999281671013949</v>
      </c>
      <c r="Q44" s="119"/>
      <c r="R44" s="109"/>
    </row>
    <row r="45" spans="2:18" x14ac:dyDescent="0.25">
      <c r="B45" s="170" t="s">
        <v>14</v>
      </c>
      <c r="C45" s="171"/>
      <c r="D45" s="127"/>
      <c r="E45" s="120">
        <f>-PMT($J$47,25,(NPV($J$47,E12:E41)))</f>
        <v>0.30413476799999983</v>
      </c>
      <c r="F45" s="121"/>
      <c r="G45" s="120">
        <f t="shared" ref="G45:P45" si="2">-PMT($J$49,25,(NPV($J$49,G12:G41)))</f>
        <v>1.9133416350417316</v>
      </c>
      <c r="H45" s="120">
        <f t="shared" si="2"/>
        <v>1.6414652364111961</v>
      </c>
      <c r="I45" s="120">
        <f t="shared" si="2"/>
        <v>1.5534311258670748</v>
      </c>
      <c r="J45" s="120">
        <f t="shared" si="2"/>
        <v>1.6250245243520973</v>
      </c>
      <c r="K45" s="120"/>
      <c r="L45" s="120">
        <f t="shared" si="2"/>
        <v>1.8123867372182405</v>
      </c>
      <c r="M45" s="120">
        <f t="shared" si="2"/>
        <v>1.6390898270506435</v>
      </c>
      <c r="N45" s="120">
        <f t="shared" si="2"/>
        <v>1.7148205767938833</v>
      </c>
      <c r="O45" s="120"/>
      <c r="P45" s="120">
        <f t="shared" si="2"/>
        <v>1.6668694847899699</v>
      </c>
      <c r="Q45" s="119"/>
      <c r="R45" s="109"/>
    </row>
    <row r="46" spans="2:18" x14ac:dyDescent="0.25">
      <c r="B46" s="129"/>
      <c r="C46" s="130"/>
      <c r="D46" s="127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19"/>
      <c r="R46" s="109"/>
    </row>
    <row r="47" spans="2:18" x14ac:dyDescent="0.25">
      <c r="B47" s="129"/>
      <c r="C47" s="103" t="s">
        <v>32</v>
      </c>
      <c r="D47" s="127"/>
      <c r="E47" s="131" t="s">
        <v>33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19"/>
      <c r="R47" s="109"/>
    </row>
    <row r="48" spans="2:18" ht="15" customHeight="1" x14ac:dyDescent="0.25">
      <c r="B48" s="132"/>
      <c r="C48" s="133"/>
      <c r="D48" s="116"/>
      <c r="E48" s="131" t="s">
        <v>34</v>
      </c>
      <c r="F48" s="134"/>
      <c r="G48" s="134"/>
      <c r="H48" s="134"/>
      <c r="I48" s="134"/>
      <c r="J48" s="134"/>
      <c r="K48" s="116"/>
      <c r="L48" s="116"/>
      <c r="M48" s="116"/>
      <c r="N48" s="116"/>
      <c r="O48" s="116"/>
      <c r="P48" s="116"/>
      <c r="Q48" s="115"/>
      <c r="R48" s="109"/>
    </row>
    <row r="49" spans="2:18" ht="15" customHeight="1" thickBot="1" x14ac:dyDescent="0.3">
      <c r="B49" s="135"/>
      <c r="C49" s="136"/>
      <c r="D49" s="137"/>
      <c r="E49" s="144" t="s">
        <v>47</v>
      </c>
      <c r="F49" s="137"/>
      <c r="G49" s="137"/>
      <c r="H49" s="137"/>
      <c r="I49" s="137"/>
      <c r="J49" s="138">
        <v>2.4299999999999999E-2</v>
      </c>
      <c r="K49" s="139"/>
      <c r="L49" s="139"/>
      <c r="M49" s="139"/>
      <c r="N49" s="137"/>
      <c r="O49" s="137"/>
      <c r="P49" s="137"/>
      <c r="Q49" s="140"/>
      <c r="R49" s="109"/>
    </row>
  </sheetData>
  <mergeCells count="10">
    <mergeCell ref="B43:C43"/>
    <mergeCell ref="B44:C44"/>
    <mergeCell ref="B45:C45"/>
    <mergeCell ref="C3:P3"/>
    <mergeCell ref="C4:P4"/>
    <mergeCell ref="E7:E9"/>
    <mergeCell ref="G7:P7"/>
    <mergeCell ref="G8:J8"/>
    <mergeCell ref="L8:N8"/>
    <mergeCell ref="P8:P9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Layout" zoomScaleNormal="100" workbookViewId="0"/>
  </sheetViews>
  <sheetFormatPr defaultRowHeight="15" x14ac:dyDescent="0.25"/>
  <cols>
    <col min="2" max="2" width="8.7109375" customWidth="1"/>
    <col min="3" max="3" width="8.7109375" style="62" customWidth="1"/>
    <col min="4" max="4" width="6.7109375" style="62" customWidth="1"/>
    <col min="5" max="8" width="8.7109375" style="62" customWidth="1"/>
    <col min="9" max="9" width="2.7109375" style="62" customWidth="1"/>
    <col min="10" max="12" width="8.7109375" style="62" customWidth="1"/>
    <col min="13" max="13" width="2.7109375" style="62" customWidth="1"/>
    <col min="14" max="14" width="10.7109375" style="62" customWidth="1"/>
    <col min="15" max="15" width="2.7109375" customWidth="1"/>
  </cols>
  <sheetData>
    <row r="1" spans="1:15" x14ac:dyDescent="0.25">
      <c r="B1" s="151" t="s">
        <v>20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30" customHeight="1" x14ac:dyDescent="0.25">
      <c r="B2" s="154" t="s">
        <v>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91"/>
    </row>
    <row r="3" spans="1:15" ht="15.75" thickBot="1" x14ac:dyDescent="0.3">
      <c r="B3" s="165" t="s">
        <v>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2"/>
    </row>
    <row r="4" spans="1:15" x14ac:dyDescent="0.25">
      <c r="A4" s="57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3"/>
    </row>
    <row r="5" spans="1:15" ht="15" customHeight="1" x14ac:dyDescent="0.25">
      <c r="A5" s="57"/>
      <c r="B5" s="68"/>
      <c r="C5" s="6"/>
      <c r="D5" s="6"/>
      <c r="E5" s="156" t="s">
        <v>0</v>
      </c>
      <c r="F5" s="157"/>
      <c r="G5" s="157"/>
      <c r="H5" s="158"/>
      <c r="I5" s="6"/>
      <c r="J5" s="156" t="s">
        <v>1</v>
      </c>
      <c r="K5" s="157"/>
      <c r="L5" s="158"/>
      <c r="M5" s="6"/>
      <c r="N5" s="167" t="s">
        <v>2</v>
      </c>
      <c r="O5" s="7"/>
    </row>
    <row r="6" spans="1:15" ht="30" customHeight="1" x14ac:dyDescent="0.25">
      <c r="A6" s="57"/>
      <c r="B6" s="68"/>
      <c r="C6" s="6" t="s">
        <v>3</v>
      </c>
      <c r="D6" s="6"/>
      <c r="E6" s="9" t="s">
        <v>4</v>
      </c>
      <c r="F6" s="10" t="s">
        <v>5</v>
      </c>
      <c r="G6" s="10" t="s">
        <v>6</v>
      </c>
      <c r="H6" s="11" t="s">
        <v>7</v>
      </c>
      <c r="I6" s="12"/>
      <c r="J6" s="9" t="s">
        <v>4</v>
      </c>
      <c r="K6" s="10" t="s">
        <v>6</v>
      </c>
      <c r="L6" s="11" t="s">
        <v>7</v>
      </c>
      <c r="M6" s="6"/>
      <c r="N6" s="168"/>
      <c r="O6" s="7"/>
    </row>
    <row r="7" spans="1:15" x14ac:dyDescent="0.25">
      <c r="A7" s="64"/>
      <c r="B7" s="68"/>
      <c r="C7" s="6"/>
      <c r="D7" s="6"/>
      <c r="E7" s="12"/>
      <c r="F7" s="12"/>
      <c r="G7" s="12"/>
      <c r="H7" s="12"/>
      <c r="I7" s="12"/>
      <c r="J7" s="12"/>
      <c r="K7" s="12"/>
      <c r="L7" s="12"/>
      <c r="M7" s="6"/>
      <c r="N7" s="69"/>
      <c r="O7" s="7"/>
    </row>
    <row r="8" spans="1:15" x14ac:dyDescent="0.25">
      <c r="A8" s="64"/>
      <c r="B8" s="68"/>
      <c r="C8" s="6">
        <v>2015</v>
      </c>
      <c r="D8" s="6"/>
      <c r="E8" s="13">
        <v>5.0621808554043817</v>
      </c>
      <c r="F8" s="14">
        <v>6.272999216862293</v>
      </c>
      <c r="G8" s="14">
        <v>6.6766053373482634</v>
      </c>
      <c r="H8" s="15">
        <v>6.5142267151047006</v>
      </c>
      <c r="I8" s="16"/>
      <c r="J8" s="13">
        <v>5.2267196021821825</v>
      </c>
      <c r="K8" s="14">
        <v>6.0635456397596794</v>
      </c>
      <c r="L8" s="15">
        <v>5.7630206281973742</v>
      </c>
      <c r="M8" s="16"/>
      <c r="N8" s="70">
        <v>6.417067057965526</v>
      </c>
      <c r="O8" s="18"/>
    </row>
    <row r="9" spans="1:15" x14ac:dyDescent="0.25">
      <c r="A9" s="64"/>
      <c r="B9" s="68"/>
      <c r="C9" s="6">
        <f>+C8+1</f>
        <v>2016</v>
      </c>
      <c r="D9" s="6"/>
      <c r="E9" s="20">
        <v>5.2786521819923946</v>
      </c>
      <c r="F9" s="16">
        <v>6.5290592934503069</v>
      </c>
      <c r="G9" s="16">
        <v>6.9458616639362774</v>
      </c>
      <c r="H9" s="21">
        <v>6.7623690416927129</v>
      </c>
      <c r="I9" s="16"/>
      <c r="J9" s="20">
        <v>5.4643049287701952</v>
      </c>
      <c r="K9" s="16">
        <v>6.3116879663476935</v>
      </c>
      <c r="L9" s="21">
        <v>6.0111629547853873</v>
      </c>
      <c r="M9" s="16"/>
      <c r="N9" s="71">
        <v>6.6170670579655262</v>
      </c>
      <c r="O9" s="18"/>
    </row>
    <row r="10" spans="1:15" x14ac:dyDescent="0.25">
      <c r="A10" s="64"/>
      <c r="B10" s="68"/>
      <c r="C10" s="6">
        <f t="shared" ref="C10:C38" si="0">+C9+1</f>
        <v>2017</v>
      </c>
      <c r="D10" s="6"/>
      <c r="E10" s="20">
        <v>5.976177793272436</v>
      </c>
      <c r="F10" s="16">
        <v>7.3849399047303486</v>
      </c>
      <c r="G10" s="16">
        <v>7.8545272752163182</v>
      </c>
      <c r="H10" s="21">
        <v>7.6393636529727544</v>
      </c>
      <c r="I10" s="16"/>
      <c r="J10" s="20">
        <v>6.2146155400502359</v>
      </c>
      <c r="K10" s="16">
        <v>7.1675685776277334</v>
      </c>
      <c r="L10" s="21">
        <v>6.8248155660654266</v>
      </c>
      <c r="M10" s="16"/>
      <c r="N10" s="71">
        <v>6.6170670579655262</v>
      </c>
      <c r="O10" s="18"/>
    </row>
    <row r="11" spans="1:15" x14ac:dyDescent="0.25">
      <c r="A11" s="64"/>
      <c r="B11" s="68"/>
      <c r="C11" s="6">
        <f t="shared" si="0"/>
        <v>2018</v>
      </c>
      <c r="D11" s="6"/>
      <c r="E11" s="20">
        <v>6.4517516258519336</v>
      </c>
      <c r="F11" s="16">
        <v>7.8367604873098449</v>
      </c>
      <c r="G11" s="16">
        <v>8.2984301077958165</v>
      </c>
      <c r="H11" s="21">
        <v>8.0832664855522509</v>
      </c>
      <c r="I11" s="16"/>
      <c r="J11" s="20">
        <v>6.6796323726297331</v>
      </c>
      <c r="K11" s="16">
        <v>7.6220284102072329</v>
      </c>
      <c r="L11" s="21">
        <v>7.2792753986449252</v>
      </c>
      <c r="M11" s="16"/>
      <c r="N11" s="71">
        <v>6.7170670579655267</v>
      </c>
      <c r="O11" s="18"/>
    </row>
    <row r="12" spans="1:15" x14ac:dyDescent="0.25">
      <c r="A12" s="64"/>
      <c r="B12" s="68"/>
      <c r="C12" s="6">
        <f t="shared" si="0"/>
        <v>2019</v>
      </c>
      <c r="D12" s="6"/>
      <c r="E12" s="20">
        <v>6.5045344535658725</v>
      </c>
      <c r="F12" s="16">
        <v>7.7707770650237826</v>
      </c>
      <c r="G12" s="16">
        <v>8.1928579355097533</v>
      </c>
      <c r="H12" s="21">
        <v>8.0093653132661906</v>
      </c>
      <c r="I12" s="16"/>
      <c r="J12" s="20">
        <v>6.6901872003436722</v>
      </c>
      <c r="K12" s="16">
        <v>7.5586842379211712</v>
      </c>
      <c r="L12" s="21">
        <v>7.2476022263588629</v>
      </c>
      <c r="M12" s="16"/>
      <c r="N12" s="71">
        <v>6.957067057965526</v>
      </c>
      <c r="O12" s="18"/>
    </row>
    <row r="13" spans="1:15" x14ac:dyDescent="0.25">
      <c r="A13" s="64"/>
      <c r="B13" s="68"/>
      <c r="C13" s="6">
        <f t="shared" si="0"/>
        <v>2020</v>
      </c>
      <c r="D13" s="6"/>
      <c r="E13" s="20">
        <v>6.1418435968398715</v>
      </c>
      <c r="F13" s="16">
        <v>7.3922507082977829</v>
      </c>
      <c r="G13" s="16">
        <v>7.8090530787837551</v>
      </c>
      <c r="H13" s="21">
        <v>7.6255604565401898</v>
      </c>
      <c r="I13" s="16"/>
      <c r="J13" s="20">
        <v>6.3274963436176712</v>
      </c>
      <c r="K13" s="16">
        <v>7.1748793811951703</v>
      </c>
      <c r="L13" s="21">
        <v>6.8743543696328633</v>
      </c>
      <c r="M13" s="16"/>
      <c r="N13" s="71">
        <v>7.2470670579655261</v>
      </c>
      <c r="O13" s="18"/>
    </row>
    <row r="14" spans="1:15" x14ac:dyDescent="0.25">
      <c r="A14" s="64"/>
      <c r="B14" s="68"/>
      <c r="C14" s="6">
        <f t="shared" si="0"/>
        <v>2021</v>
      </c>
      <c r="D14" s="6"/>
      <c r="E14" s="20">
        <v>6.447729922063183</v>
      </c>
      <c r="F14" s="16">
        <v>7.706054783521096</v>
      </c>
      <c r="G14" s="16">
        <v>8.1254964040070661</v>
      </c>
      <c r="H14" s="21">
        <v>7.9420037817635034</v>
      </c>
      <c r="I14" s="16"/>
      <c r="J14" s="20">
        <v>6.6333826688409854</v>
      </c>
      <c r="K14" s="16">
        <v>7.4913227064184822</v>
      </c>
      <c r="L14" s="21">
        <v>7.1802406948561757</v>
      </c>
      <c r="M14" s="16"/>
      <c r="N14" s="71">
        <v>7.5870670579655259</v>
      </c>
      <c r="O14" s="18"/>
    </row>
    <row r="15" spans="1:15" x14ac:dyDescent="0.25">
      <c r="A15" s="64"/>
      <c r="B15" s="68"/>
      <c r="C15" s="6">
        <f t="shared" si="0"/>
        <v>2022</v>
      </c>
      <c r="D15" s="6"/>
      <c r="E15" s="20">
        <v>6.5282059858927886</v>
      </c>
      <c r="F15" s="16">
        <v>7.7786130973507008</v>
      </c>
      <c r="G15" s="16">
        <v>8.1954154678366713</v>
      </c>
      <c r="H15" s="21">
        <v>8.0224798455931072</v>
      </c>
      <c r="I15" s="16"/>
      <c r="J15" s="20">
        <v>6.7138587326705892</v>
      </c>
      <c r="K15" s="16">
        <v>7.5612417702480874</v>
      </c>
      <c r="L15" s="21">
        <v>7.2607167586857813</v>
      </c>
      <c r="M15" s="16"/>
      <c r="N15" s="71">
        <v>7.8370670579655259</v>
      </c>
      <c r="O15" s="18"/>
    </row>
    <row r="16" spans="1:15" x14ac:dyDescent="0.25">
      <c r="A16" s="64"/>
      <c r="B16" s="68"/>
      <c r="C16" s="6">
        <f t="shared" si="0"/>
        <v>2023</v>
      </c>
      <c r="D16" s="6"/>
      <c r="E16" s="20">
        <v>6.6169038371376443</v>
      </c>
      <c r="F16" s="16">
        <v>7.8673109485955575</v>
      </c>
      <c r="G16" s="16">
        <v>8.2841133190815288</v>
      </c>
      <c r="H16" s="21">
        <v>8.1006206968379644</v>
      </c>
      <c r="I16" s="16"/>
      <c r="J16" s="20">
        <v>6.8025565839154467</v>
      </c>
      <c r="K16" s="16">
        <v>7.649939621492944</v>
      </c>
      <c r="L16" s="21">
        <v>7.349414609930637</v>
      </c>
      <c r="M16" s="16"/>
      <c r="N16" s="71">
        <v>7.9870670579655263</v>
      </c>
      <c r="O16" s="18"/>
    </row>
    <row r="17" spans="1:15" x14ac:dyDescent="0.25">
      <c r="A17" s="64"/>
      <c r="B17" s="68"/>
      <c r="C17" s="6">
        <f t="shared" si="0"/>
        <v>2024</v>
      </c>
      <c r="D17" s="6"/>
      <c r="E17" s="20">
        <v>6.8054092064554972</v>
      </c>
      <c r="F17" s="16">
        <v>8.0716518179134091</v>
      </c>
      <c r="G17" s="16">
        <v>8.4937326883993798</v>
      </c>
      <c r="H17" s="21">
        <v>8.3102400661558153</v>
      </c>
      <c r="I17" s="16"/>
      <c r="J17" s="20">
        <v>6.9910619532332969</v>
      </c>
      <c r="K17" s="16">
        <v>7.8490019908107946</v>
      </c>
      <c r="L17" s="21">
        <v>7.537919979248489</v>
      </c>
      <c r="M17" s="16"/>
      <c r="N17" s="71">
        <v>8.1870670579655265</v>
      </c>
      <c r="O17" s="18"/>
    </row>
    <row r="18" spans="1:15" x14ac:dyDescent="0.25">
      <c r="A18" s="64"/>
      <c r="B18" s="68"/>
      <c r="C18" s="6">
        <f t="shared" si="0"/>
        <v>2025</v>
      </c>
      <c r="D18" s="6"/>
      <c r="E18" s="20">
        <v>6.9226585507757221</v>
      </c>
      <c r="F18" s="16">
        <v>8.1730656622336344</v>
      </c>
      <c r="G18" s="16">
        <v>8.589868032719604</v>
      </c>
      <c r="H18" s="21">
        <v>8.4063754104760413</v>
      </c>
      <c r="I18" s="16"/>
      <c r="J18" s="20">
        <v>7.1083112975535219</v>
      </c>
      <c r="K18" s="16">
        <v>7.955694335131021</v>
      </c>
      <c r="L18" s="21">
        <v>7.6551693235687122</v>
      </c>
      <c r="M18" s="16"/>
      <c r="N18" s="71">
        <v>8.3070670579655257</v>
      </c>
      <c r="O18" s="18"/>
    </row>
    <row r="19" spans="1:15" x14ac:dyDescent="0.25">
      <c r="A19" s="64"/>
      <c r="B19" s="68"/>
      <c r="C19" s="6">
        <f t="shared" si="0"/>
        <v>2026</v>
      </c>
      <c r="D19" s="6"/>
      <c r="E19" s="20">
        <v>7.0264651280106616</v>
      </c>
      <c r="F19" s="16">
        <v>8.2847899894685746</v>
      </c>
      <c r="G19" s="16">
        <v>8.7042316099545438</v>
      </c>
      <c r="H19" s="21">
        <v>8.5207389877109811</v>
      </c>
      <c r="I19" s="16"/>
      <c r="J19" s="20">
        <v>7.2121178747884613</v>
      </c>
      <c r="K19" s="16">
        <v>8.0700579123659608</v>
      </c>
      <c r="L19" s="21">
        <v>7.7589759008036534</v>
      </c>
      <c r="M19" s="16"/>
      <c r="N19" s="71">
        <v>8.4470670579655263</v>
      </c>
      <c r="O19" s="18"/>
    </row>
    <row r="20" spans="1:15" x14ac:dyDescent="0.25">
      <c r="A20" s="64"/>
      <c r="B20" s="68"/>
      <c r="C20" s="6">
        <f t="shared" si="0"/>
        <v>2027</v>
      </c>
      <c r="D20" s="6"/>
      <c r="E20" s="20">
        <v>7.1063658645711882</v>
      </c>
      <c r="F20" s="16">
        <v>8.3646907260291012</v>
      </c>
      <c r="G20" s="16">
        <v>8.7841323465150705</v>
      </c>
      <c r="H20" s="21">
        <v>8.6006397242715078</v>
      </c>
      <c r="I20" s="16"/>
      <c r="J20" s="20">
        <v>7.292018611348988</v>
      </c>
      <c r="K20" s="16">
        <v>8.1499586489264875</v>
      </c>
      <c r="L20" s="21">
        <v>7.8388766373641801</v>
      </c>
      <c r="M20" s="16"/>
      <c r="N20" s="71">
        <v>8.627067057965526</v>
      </c>
      <c r="O20" s="18"/>
    </row>
    <row r="21" spans="1:15" x14ac:dyDescent="0.25">
      <c r="A21" s="64"/>
      <c r="B21" s="68"/>
      <c r="C21" s="6">
        <f t="shared" si="0"/>
        <v>2028</v>
      </c>
      <c r="D21" s="6"/>
      <c r="E21" s="20">
        <v>7.2208667366445818</v>
      </c>
      <c r="F21" s="16">
        <v>8.471273848102495</v>
      </c>
      <c r="G21" s="16">
        <v>8.8880762185884645</v>
      </c>
      <c r="H21" s="21">
        <v>8.7151405963449005</v>
      </c>
      <c r="I21" s="16"/>
      <c r="J21" s="20">
        <v>7.4065194834223842</v>
      </c>
      <c r="K21" s="16">
        <v>8.2539025209998815</v>
      </c>
      <c r="L21" s="21">
        <v>7.9533775094375745</v>
      </c>
      <c r="M21" s="16"/>
      <c r="N21" s="71">
        <v>8.7570670579655268</v>
      </c>
      <c r="O21" s="18"/>
    </row>
    <row r="22" spans="1:15" x14ac:dyDescent="0.25">
      <c r="A22" s="64"/>
      <c r="B22" s="68"/>
      <c r="C22" s="6">
        <f t="shared" si="0"/>
        <v>2029</v>
      </c>
      <c r="D22" s="6"/>
      <c r="E22" s="20">
        <v>7.4147007638445821</v>
      </c>
      <c r="F22" s="16">
        <v>8.6651078753024944</v>
      </c>
      <c r="G22" s="16">
        <v>9.081910245788464</v>
      </c>
      <c r="H22" s="21">
        <v>8.9089746235448999</v>
      </c>
      <c r="I22" s="16"/>
      <c r="J22" s="20">
        <v>7.6003535106223836</v>
      </c>
      <c r="K22" s="16">
        <v>8.4477365481998827</v>
      </c>
      <c r="L22" s="21">
        <v>8.1472115366375739</v>
      </c>
      <c r="M22" s="16"/>
      <c r="N22" s="71">
        <v>8.877067057965526</v>
      </c>
      <c r="O22" s="18"/>
    </row>
    <row r="23" spans="1:15" x14ac:dyDescent="0.25">
      <c r="A23" s="64"/>
      <c r="B23" s="68"/>
      <c r="C23" s="6">
        <f t="shared" si="0"/>
        <v>2030</v>
      </c>
      <c r="D23" s="6"/>
      <c r="E23" s="20">
        <v>7.6931607638445811</v>
      </c>
      <c r="F23" s="16">
        <v>8.9435678753024934</v>
      </c>
      <c r="G23" s="16">
        <v>9.3603702457884648</v>
      </c>
      <c r="H23" s="21">
        <v>9.1874346235449007</v>
      </c>
      <c r="I23" s="16"/>
      <c r="J23" s="20">
        <v>7.8788135106223827</v>
      </c>
      <c r="K23" s="16">
        <v>8.7261965481998818</v>
      </c>
      <c r="L23" s="21">
        <v>8.425671536637573</v>
      </c>
      <c r="M23" s="16"/>
      <c r="N23" s="71">
        <v>8.9770670579655256</v>
      </c>
      <c r="O23" s="18"/>
    </row>
    <row r="24" spans="1:15" x14ac:dyDescent="0.25">
      <c r="A24" s="64"/>
      <c r="B24" s="68"/>
      <c r="C24" s="6">
        <f t="shared" si="0"/>
        <v>2031</v>
      </c>
      <c r="D24" s="6"/>
      <c r="E24" s="23">
        <f>E23*(1+E$48)</f>
        <v>7.8302315518972359</v>
      </c>
      <c r="F24" s="24">
        <f t="shared" ref="F24:H38" si="1">F23*(1+F$48)</f>
        <v>9.0777596292811094</v>
      </c>
      <c r="G24" s="24">
        <f t="shared" si="1"/>
        <v>9.4937401349032502</v>
      </c>
      <c r="H24" s="25">
        <f t="shared" si="1"/>
        <v>9.3222485720313948</v>
      </c>
      <c r="I24" s="16"/>
      <c r="J24" s="23">
        <f t="shared" ref="J24:L38" si="2">J23*(1+J$48)</f>
        <v>8.015551298515577</v>
      </c>
      <c r="K24" s="24">
        <f t="shared" si="2"/>
        <v>8.8603655385885283</v>
      </c>
      <c r="L24" s="25">
        <f t="shared" si="2"/>
        <v>8.5615239700882224</v>
      </c>
      <c r="M24" s="16"/>
      <c r="N24" s="72">
        <f t="shared" ref="N24:N38" si="3">N23*(1+N$48)</f>
        <v>9.1293640144989237</v>
      </c>
      <c r="O24" s="18"/>
    </row>
    <row r="25" spans="1:15" x14ac:dyDescent="0.25">
      <c r="A25" s="64"/>
      <c r="B25" s="68"/>
      <c r="C25" s="6">
        <f t="shared" si="0"/>
        <v>2032</v>
      </c>
      <c r="D25" s="6"/>
      <c r="E25" s="27">
        <f t="shared" ref="E25:E38" si="4">E24*(1+E$48)</f>
        <v>7.9697445612311189</v>
      </c>
      <c r="F25" s="28">
        <f t="shared" si="1"/>
        <v>9.2139648332706088</v>
      </c>
      <c r="G25" s="28">
        <f t="shared" si="1"/>
        <v>9.6290103257000652</v>
      </c>
      <c r="H25" s="29">
        <f t="shared" si="1"/>
        <v>9.4590407441952529</v>
      </c>
      <c r="I25" s="16"/>
      <c r="J25" s="27">
        <f t="shared" si="2"/>
        <v>8.1546621877155498</v>
      </c>
      <c r="K25" s="28">
        <f t="shared" si="2"/>
        <v>8.996597434377307</v>
      </c>
      <c r="L25" s="29">
        <f t="shared" si="2"/>
        <v>8.6995668382827631</v>
      </c>
      <c r="M25" s="16"/>
      <c r="N25" s="73">
        <f t="shared" si="3"/>
        <v>9.284244706100754</v>
      </c>
      <c r="O25" s="18"/>
    </row>
    <row r="26" spans="1:15" x14ac:dyDescent="0.25">
      <c r="A26" s="57"/>
      <c r="B26" s="68"/>
      <c r="C26" s="6">
        <f t="shared" si="0"/>
        <v>2033</v>
      </c>
      <c r="D26" s="6"/>
      <c r="E26" s="27">
        <f t="shared" si="4"/>
        <v>8.1117433054560326</v>
      </c>
      <c r="F26" s="28">
        <f t="shared" si="1"/>
        <v>9.3522136976291232</v>
      </c>
      <c r="G26" s="28">
        <f t="shared" si="1"/>
        <v>9.7662078943540997</v>
      </c>
      <c r="H26" s="29">
        <f t="shared" si="1"/>
        <v>9.597840167959486</v>
      </c>
      <c r="I26" s="16"/>
      <c r="J26" s="27">
        <f t="shared" si="2"/>
        <v>8.2961873636904802</v>
      </c>
      <c r="K26" s="28">
        <f t="shared" si="2"/>
        <v>9.1349239536158056</v>
      </c>
      <c r="L26" s="29">
        <f t="shared" si="2"/>
        <v>8.8398354589865473</v>
      </c>
      <c r="M26" s="16"/>
      <c r="N26" s="73">
        <f t="shared" si="3"/>
        <v>9.4417529661282664</v>
      </c>
      <c r="O26" s="18"/>
    </row>
    <row r="27" spans="1:15" x14ac:dyDescent="0.25">
      <c r="B27" s="68"/>
      <c r="C27" s="6">
        <f t="shared" si="0"/>
        <v>2034</v>
      </c>
      <c r="D27" s="6"/>
      <c r="E27" s="27">
        <f t="shared" si="4"/>
        <v>8.256272073473621</v>
      </c>
      <c r="F27" s="28">
        <f t="shared" si="1"/>
        <v>9.4925368859993178</v>
      </c>
      <c r="G27" s="28">
        <f t="shared" si="1"/>
        <v>9.9053603028315305</v>
      </c>
      <c r="H27" s="29">
        <f t="shared" si="1"/>
        <v>9.7386762971950542</v>
      </c>
      <c r="I27" s="16"/>
      <c r="J27" s="27">
        <f t="shared" si="2"/>
        <v>8.4401687266874692</v>
      </c>
      <c r="K27" s="28">
        <f t="shared" si="2"/>
        <v>9.2753773020321351</v>
      </c>
      <c r="L27" s="29">
        <f t="shared" si="2"/>
        <v>8.9823657194156059</v>
      </c>
      <c r="M27" s="16"/>
      <c r="N27" s="73">
        <f t="shared" si="3"/>
        <v>9.6019333715765693</v>
      </c>
      <c r="O27" s="18"/>
    </row>
    <row r="28" spans="1:15" x14ac:dyDescent="0.25">
      <c r="B28" s="68"/>
      <c r="C28" s="6">
        <f t="shared" si="0"/>
        <v>2035</v>
      </c>
      <c r="D28" s="6"/>
      <c r="E28" s="27">
        <f t="shared" si="4"/>
        <v>8.4033759432909214</v>
      </c>
      <c r="F28" s="28">
        <f t="shared" si="1"/>
        <v>9.6349655221095869</v>
      </c>
      <c r="G28" s="28">
        <f t="shared" si="1"/>
        <v>10.046495404386411</v>
      </c>
      <c r="H28" s="29">
        <f t="shared" si="1"/>
        <v>9.8815790179711094</v>
      </c>
      <c r="I28" s="16"/>
      <c r="J28" s="27">
        <f t="shared" si="2"/>
        <v>8.5866489041376131</v>
      </c>
      <c r="K28" s="28">
        <f t="shared" si="2"/>
        <v>9.4179901805312021</v>
      </c>
      <c r="L28" s="29">
        <f t="shared" si="2"/>
        <v>9.127194085418262</v>
      </c>
      <c r="M28" s="16"/>
      <c r="N28" s="73">
        <f t="shared" si="3"/>
        <v>9.7648312556945243</v>
      </c>
      <c r="O28" s="18"/>
    </row>
    <row r="29" spans="1:15" x14ac:dyDescent="0.25">
      <c r="B29" s="68"/>
      <c r="C29" s="6">
        <f t="shared" si="0"/>
        <v>2036</v>
      </c>
      <c r="D29" s="6"/>
      <c r="E29" s="27">
        <f t="shared" si="4"/>
        <v>8.5531007960800345</v>
      </c>
      <c r="F29" s="28">
        <f t="shared" si="1"/>
        <v>9.7795311966773166</v>
      </c>
      <c r="G29" s="28">
        <f t="shared" si="1"/>
        <v>10.189641449135879</v>
      </c>
      <c r="H29" s="29">
        <f t="shared" si="1"/>
        <v>10.026578654896959</v>
      </c>
      <c r="I29" s="16"/>
      <c r="J29" s="27">
        <f t="shared" si="2"/>
        <v>8.7356712632763749</v>
      </c>
      <c r="K29" s="28">
        <f t="shared" si="2"/>
        <v>9.562795792808263</v>
      </c>
      <c r="L29" s="29">
        <f t="shared" si="2"/>
        <v>9.2743576108047829</v>
      </c>
      <c r="M29" s="16"/>
      <c r="N29" s="73">
        <f t="shared" si="3"/>
        <v>9.9304927208146818</v>
      </c>
      <c r="O29" s="18"/>
    </row>
    <row r="30" spans="1:15" x14ac:dyDescent="0.25">
      <c r="B30" s="68"/>
      <c r="C30" s="6">
        <f t="shared" si="0"/>
        <v>2037</v>
      </c>
      <c r="D30" s="6"/>
      <c r="E30" s="27">
        <f t="shared" si="4"/>
        <v>8.7054933304882969</v>
      </c>
      <c r="F30" s="28">
        <f t="shared" si="1"/>
        <v>9.926265974415708</v>
      </c>
      <c r="G30" s="28">
        <f t="shared" si="1"/>
        <v>10.3348270897148</v>
      </c>
      <c r="H30" s="29">
        <f t="shared" si="1"/>
        <v>10.173705977557081</v>
      </c>
      <c r="I30" s="16"/>
      <c r="J30" s="27">
        <f t="shared" si="2"/>
        <v>8.8872799239829785</v>
      </c>
      <c r="K30" s="28">
        <f t="shared" si="2"/>
        <v>9.709827853079533</v>
      </c>
      <c r="L30" s="29">
        <f t="shared" si="2"/>
        <v>9.4238939468274658</v>
      </c>
      <c r="M30" s="16"/>
      <c r="N30" s="73">
        <f t="shared" si="3"/>
        <v>10.098964651400872</v>
      </c>
      <c r="O30" s="18"/>
    </row>
    <row r="31" spans="1:15" x14ac:dyDescent="0.25">
      <c r="B31" s="68"/>
      <c r="C31" s="6">
        <f t="shared" si="0"/>
        <v>2038</v>
      </c>
      <c r="D31" s="6"/>
      <c r="E31" s="27">
        <f t="shared" si="4"/>
        <v>8.8606010772034232</v>
      </c>
      <c r="F31" s="28">
        <f t="shared" si="1"/>
        <v>10.075202401145745</v>
      </c>
      <c r="G31" s="28">
        <f t="shared" si="1"/>
        <v>10.482081387010989</v>
      </c>
      <c r="H31" s="29">
        <f t="shared" si="1"/>
        <v>10.322992207040574</v>
      </c>
      <c r="I31" s="16"/>
      <c r="J31" s="27">
        <f t="shared" si="2"/>
        <v>9.041519771842637</v>
      </c>
      <c r="K31" s="28">
        <f t="shared" si="2"/>
        <v>9.8591205939316726</v>
      </c>
      <c r="L31" s="29">
        <f t="shared" si="2"/>
        <v>9.5758413518135708</v>
      </c>
      <c r="M31" s="16"/>
      <c r="N31" s="73">
        <f t="shared" si="3"/>
        <v>10.270294727317147</v>
      </c>
      <c r="O31" s="18"/>
    </row>
    <row r="32" spans="1:15" x14ac:dyDescent="0.25">
      <c r="B32" s="68"/>
      <c r="C32" s="6">
        <f t="shared" si="0"/>
        <v>2039</v>
      </c>
      <c r="D32" s="6"/>
      <c r="E32" s="27">
        <f t="shared" si="4"/>
        <v>9.0184724137781611</v>
      </c>
      <c r="F32" s="28">
        <f t="shared" si="1"/>
        <v>10.226373511014868</v>
      </c>
      <c r="G32" s="28">
        <f t="shared" si="1"/>
        <v>10.631433815982142</v>
      </c>
      <c r="H32" s="29">
        <f t="shared" si="1"/>
        <v>10.474469022566417</v>
      </c>
      <c r="I32" s="16"/>
      <c r="J32" s="27">
        <f t="shared" si="2"/>
        <v>9.1984364714354765</v>
      </c>
      <c r="K32" s="28">
        <f t="shared" si="2"/>
        <v>10.010708774291945</v>
      </c>
      <c r="L32" s="29">
        <f t="shared" si="2"/>
        <v>9.730238700953576</v>
      </c>
      <c r="M32" s="16"/>
      <c r="N32" s="73">
        <f t="shared" si="3"/>
        <v>10.444531437321837</v>
      </c>
      <c r="O32" s="18"/>
    </row>
    <row r="33" spans="2:16" x14ac:dyDescent="0.25">
      <c r="B33" s="68"/>
      <c r="C33" s="6">
        <f t="shared" si="0"/>
        <v>2040</v>
      </c>
      <c r="D33" s="6"/>
      <c r="E33" s="27">
        <f t="shared" si="4"/>
        <v>9.17915657971907</v>
      </c>
      <c r="F33" s="28">
        <f t="shared" si="1"/>
        <v>10.379812833823959</v>
      </c>
      <c r="G33" s="28">
        <f t="shared" si="1"/>
        <v>10.782914271555647</v>
      </c>
      <c r="H33" s="29">
        <f t="shared" si="1"/>
        <v>10.628168568205938</v>
      </c>
      <c r="I33" s="16"/>
      <c r="J33" s="27">
        <f t="shared" si="2"/>
        <v>9.3580764798560843</v>
      </c>
      <c r="K33" s="28">
        <f t="shared" si="2"/>
        <v>10.164627687520937</v>
      </c>
      <c r="L33" s="29">
        <f t="shared" si="2"/>
        <v>9.8871254962472541</v>
      </c>
      <c r="M33" s="16"/>
      <c r="N33" s="73">
        <f t="shared" si="3"/>
        <v>10.621724092790538</v>
      </c>
      <c r="O33" s="18"/>
    </row>
    <row r="34" spans="2:16" x14ac:dyDescent="0.25">
      <c r="B34" s="68"/>
      <c r="C34" s="6">
        <f t="shared" si="0"/>
        <v>2041</v>
      </c>
      <c r="D34" s="6"/>
      <c r="E34" s="27">
        <f t="shared" si="4"/>
        <v>9.3427036918441555</v>
      </c>
      <c r="F34" s="28">
        <f t="shared" si="1"/>
        <v>10.535554402464257</v>
      </c>
      <c r="G34" s="28">
        <f t="shared" si="1"/>
        <v>10.936553074612467</v>
      </c>
      <c r="H34" s="29">
        <f t="shared" si="1"/>
        <v>10.784123459703936</v>
      </c>
      <c r="I34" s="16"/>
      <c r="J34" s="27">
        <f t="shared" si="2"/>
        <v>9.520487060467703</v>
      </c>
      <c r="K34" s="28">
        <f t="shared" si="2"/>
        <v>10.320913169629691</v>
      </c>
      <c r="L34" s="29">
        <f t="shared" si="2"/>
        <v>10.046541876610116</v>
      </c>
      <c r="M34" s="16"/>
      <c r="N34" s="73">
        <f t="shared" si="3"/>
        <v>10.8019228416719</v>
      </c>
      <c r="O34" s="18"/>
    </row>
    <row r="35" spans="2:16" x14ac:dyDescent="0.25">
      <c r="B35" s="68"/>
      <c r="C35" s="6">
        <f t="shared" si="0"/>
        <v>2042</v>
      </c>
      <c r="D35" s="6"/>
      <c r="E35" s="27">
        <f t="shared" si="4"/>
        <v>9.5091647599141211</v>
      </c>
      <c r="F35" s="28">
        <f t="shared" si="1"/>
        <v>10.693632760465871</v>
      </c>
      <c r="G35" s="28">
        <f t="shared" si="1"/>
        <v>11.092380978056276</v>
      </c>
      <c r="H35" s="29">
        <f t="shared" si="1"/>
        <v>10.942366791399893</v>
      </c>
      <c r="I35" s="16"/>
      <c r="J35" s="27">
        <f t="shared" si="2"/>
        <v>9.6857162968951158</v>
      </c>
      <c r="K35" s="28">
        <f t="shared" si="2"/>
        <v>10.47960160762319</v>
      </c>
      <c r="L35" s="29">
        <f t="shared" si="2"/>
        <v>10.208528628142803</v>
      </c>
      <c r="M35" s="16"/>
      <c r="N35" s="73">
        <f t="shared" si="3"/>
        <v>10.985178682680182</v>
      </c>
      <c r="O35" s="18"/>
    </row>
    <row r="36" spans="2:16" x14ac:dyDescent="0.25">
      <c r="B36" s="68"/>
      <c r="C36" s="6">
        <f t="shared" si="0"/>
        <v>2043</v>
      </c>
      <c r="D36" s="6"/>
      <c r="E36" s="27">
        <f t="shared" si="4"/>
        <v>9.678591702542132</v>
      </c>
      <c r="F36" s="28">
        <f t="shared" si="1"/>
        <v>10.854082969659544</v>
      </c>
      <c r="G36" s="28">
        <f t="shared" si="1"/>
        <v>11.250429172969074</v>
      </c>
      <c r="H36" s="29">
        <f t="shared" si="1"/>
        <v>11.102932143250738</v>
      </c>
      <c r="I36" s="16"/>
      <c r="J36" s="27">
        <f t="shared" si="2"/>
        <v>9.8538131072603949</v>
      </c>
      <c r="K36" s="28">
        <f t="shared" si="2"/>
        <v>10.640729947972122</v>
      </c>
      <c r="L36" s="29">
        <f t="shared" si="2"/>
        <v>10.373127194566065</v>
      </c>
      <c r="M36" s="16"/>
      <c r="N36" s="73">
        <f t="shared" si="3"/>
        <v>11.171543479728596</v>
      </c>
      <c r="O36" s="18"/>
    </row>
    <row r="37" spans="2:16" x14ac:dyDescent="0.25">
      <c r="B37" s="68"/>
      <c r="C37" s="6">
        <f t="shared" si="0"/>
        <v>2044</v>
      </c>
      <c r="D37" s="6"/>
      <c r="E37" s="27">
        <f t="shared" si="4"/>
        <v>9.8510373633870447</v>
      </c>
      <c r="F37" s="28">
        <f t="shared" si="1"/>
        <v>11.016940617953377</v>
      </c>
      <c r="G37" s="28">
        <f t="shared" si="1"/>
        <v>11.410729294854503</v>
      </c>
      <c r="H37" s="29">
        <f t="shared" si="1"/>
        <v>11.265853587956672</v>
      </c>
      <c r="I37" s="16"/>
      <c r="J37" s="27">
        <f t="shared" si="2"/>
        <v>10.024827258665701</v>
      </c>
      <c r="K37" s="28">
        <f t="shared" si="2"/>
        <v>10.80433570521491</v>
      </c>
      <c r="L37" s="29">
        <f t="shared" si="2"/>
        <v>10.540379687823984</v>
      </c>
      <c r="M37" s="16"/>
      <c r="N37" s="73">
        <f t="shared" si="3"/>
        <v>11.361069976607498</v>
      </c>
      <c r="O37" s="18"/>
    </row>
    <row r="38" spans="2:16" x14ac:dyDescent="0.25">
      <c r="B38" s="68"/>
      <c r="C38" s="6">
        <f t="shared" si="0"/>
        <v>2045</v>
      </c>
      <c r="D38" s="6"/>
      <c r="E38" s="31">
        <f t="shared" si="4"/>
        <v>10.026555527635157</v>
      </c>
      <c r="F38" s="32">
        <f t="shared" si="1"/>
        <v>11.182241827226239</v>
      </c>
      <c r="G38" s="32">
        <f t="shared" si="1"/>
        <v>11.573313429970133</v>
      </c>
      <c r="H38" s="33">
        <f t="shared" si="1"/>
        <v>11.431165698191549</v>
      </c>
      <c r="I38" s="16"/>
      <c r="J38" s="31">
        <f t="shared" si="2"/>
        <v>10.198809381927436</v>
      </c>
      <c r="K38" s="32">
        <f t="shared" si="2"/>
        <v>10.970456970691989</v>
      </c>
      <c r="L38" s="33">
        <f t="shared" si="2"/>
        <v>10.710328898858162</v>
      </c>
      <c r="M38" s="16"/>
      <c r="N38" s="74">
        <f t="shared" si="3"/>
        <v>11.553811811911601</v>
      </c>
      <c r="O38" s="18"/>
    </row>
    <row r="39" spans="2:16" x14ac:dyDescent="0.25">
      <c r="B39" s="166" t="s">
        <v>10</v>
      </c>
      <c r="C39" s="162"/>
      <c r="D39" s="162"/>
      <c r="E39" s="16"/>
      <c r="F39" s="16"/>
      <c r="G39" s="16"/>
      <c r="H39" s="16"/>
      <c r="I39" s="16"/>
      <c r="J39" s="16"/>
      <c r="K39" s="16"/>
      <c r="L39" s="16"/>
      <c r="M39" s="16"/>
      <c r="N39" s="75"/>
      <c r="O39" s="18"/>
    </row>
    <row r="40" spans="2:16" ht="30" customHeight="1" x14ac:dyDescent="0.25">
      <c r="B40" s="163" t="s">
        <v>11</v>
      </c>
      <c r="C40" s="153"/>
      <c r="D40" s="35" t="s">
        <v>12</v>
      </c>
      <c r="E40" s="36">
        <f>-PMT($K$44,10,(NPV($K$44,E9:E18)))</f>
        <v>6.3410150707255175</v>
      </c>
      <c r="F40" s="37">
        <f t="shared" ref="F40:H40" si="5">-PMT($K$44,10,(NPV($K$44,F9:F18)))</f>
        <v>7.6267345789866088</v>
      </c>
      <c r="G40" s="37">
        <f t="shared" si="5"/>
        <v>8.0553077484069711</v>
      </c>
      <c r="H40" s="38">
        <f t="shared" si="5"/>
        <v>7.8660394605140036</v>
      </c>
      <c r="I40" s="39"/>
      <c r="J40" s="36">
        <f t="shared" ref="J40" si="6">-PMT($K$44,10,(NPV($K$44,J9:J18)))</f>
        <v>6.5368688121518792</v>
      </c>
      <c r="K40" s="37">
        <f>-PMT($K$44,10,(NPV($K$44,K9:K18)))</f>
        <v>7.4099647488364182</v>
      </c>
      <c r="L40" s="38">
        <f>-PMT($K$44,10,(NPV($K$44,L9:L18)))</f>
        <v>7.0972835160508856</v>
      </c>
      <c r="M40" s="39"/>
      <c r="N40" s="76">
        <f>-PMT($K$44,10,(NPV($K$44,N9:N18)))</f>
        <v>7.3635013392215241</v>
      </c>
      <c r="O40" s="18"/>
    </row>
    <row r="41" spans="2:16" ht="30" customHeight="1" x14ac:dyDescent="0.25">
      <c r="B41" s="163" t="s">
        <v>13</v>
      </c>
      <c r="C41" s="153"/>
      <c r="D41" s="7"/>
      <c r="E41" s="45">
        <f>-PMT($K44,15,(NPV($K44,E9:E23)))</f>
        <v>6.6185864572265878</v>
      </c>
      <c r="F41" s="46">
        <f t="shared" ref="F41:H41" si="7">-PMT($K44,15,(NPV($K44,F9:F23)))</f>
        <v>7.8948821432131746</v>
      </c>
      <c r="G41" s="46">
        <f t="shared" si="7"/>
        <v>8.3203140385420351</v>
      </c>
      <c r="H41" s="47">
        <f t="shared" si="7"/>
        <v>8.134563698225973</v>
      </c>
      <c r="I41" s="39"/>
      <c r="J41" s="45">
        <f t="shared" ref="J41:L41" si="8">-PMT($K44,15,(NPV($K44,J9:J23)))</f>
        <v>6.8114389522966174</v>
      </c>
      <c r="K41" s="46">
        <f t="shared" si="8"/>
        <v>7.6782571721409454</v>
      </c>
      <c r="L41" s="47">
        <f t="shared" si="8"/>
        <v>7.367865130419025</v>
      </c>
      <c r="M41" s="39"/>
      <c r="N41" s="77">
        <f>-PMT($K44,15,(NPV($K44,N9:N23)))</f>
        <v>7.7657665343177245</v>
      </c>
      <c r="O41" s="18"/>
    </row>
    <row r="42" spans="2:16" ht="30" customHeight="1" x14ac:dyDescent="0.25">
      <c r="B42" s="163" t="s">
        <v>14</v>
      </c>
      <c r="C42" s="153"/>
      <c r="D42" s="35" t="s">
        <v>15</v>
      </c>
      <c r="E42" s="49">
        <f>-PMT($K$44,30,(NPV($K$44,E9:E38)))</f>
        <v>7.5217335992747962</v>
      </c>
      <c r="F42" s="50">
        <f t="shared" ref="F42:H42" si="9">-PMT($K$44,30,(NPV($K$44,F9:F38)))</f>
        <v>8.7718347143251023</v>
      </c>
      <c r="G42" s="50">
        <f t="shared" si="9"/>
        <v>9.189441272106226</v>
      </c>
      <c r="H42" s="51">
        <f t="shared" si="9"/>
        <v>9.0146191225115331</v>
      </c>
      <c r="I42" s="39"/>
      <c r="J42" s="49">
        <f t="shared" ref="J42:L42" si="10">-PMT($K$44,30,(NPV($K$44,J9:J38)))</f>
        <v>7.7095175887623562</v>
      </c>
      <c r="K42" s="50">
        <f t="shared" si="10"/>
        <v>8.5555945576229071</v>
      </c>
      <c r="L42" s="51">
        <f t="shared" si="10"/>
        <v>8.2564337168652422</v>
      </c>
      <c r="M42" s="39"/>
      <c r="N42" s="78">
        <f>-PMT($K$44,30,(NPV($K$44,N9:N38)))</f>
        <v>8.7743432776499883</v>
      </c>
      <c r="O42" s="18"/>
    </row>
    <row r="43" spans="2:16" ht="15" customHeight="1" x14ac:dyDescent="0.25">
      <c r="B43" s="79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80"/>
      <c r="O43" s="7"/>
    </row>
    <row r="44" spans="2:16" ht="15" customHeight="1" x14ac:dyDescent="0.25">
      <c r="B44" s="79"/>
      <c r="C44" s="54"/>
      <c r="D44" s="6" t="s">
        <v>12</v>
      </c>
      <c r="E44" s="55" t="s">
        <v>46</v>
      </c>
      <c r="F44" s="6"/>
      <c r="G44" s="6"/>
      <c r="H44" s="6"/>
      <c r="I44" s="6"/>
      <c r="J44" s="6"/>
      <c r="K44" s="56">
        <v>2.4299999999999999E-2</v>
      </c>
      <c r="L44" s="6"/>
      <c r="M44" s="6"/>
      <c r="N44" s="80"/>
      <c r="O44" s="7"/>
      <c r="P44" s="57"/>
    </row>
    <row r="45" spans="2:16" ht="15.75" thickBot="1" x14ac:dyDescent="0.3">
      <c r="B45" s="81"/>
      <c r="C45" s="82"/>
      <c r="D45" s="82" t="s">
        <v>15</v>
      </c>
      <c r="E45" s="83" t="s">
        <v>26</v>
      </c>
      <c r="F45" s="82"/>
      <c r="G45" s="82"/>
      <c r="H45" s="82"/>
      <c r="I45" s="82"/>
      <c r="J45" s="82"/>
      <c r="K45" s="82"/>
      <c r="L45" s="82"/>
      <c r="M45" s="82"/>
      <c r="N45" s="84"/>
      <c r="O45" s="60"/>
    </row>
    <row r="47" spans="2:16" ht="15" customHeight="1" x14ac:dyDescent="0.25">
      <c r="C47" s="164" t="s">
        <v>17</v>
      </c>
    </row>
    <row r="48" spans="2:16" x14ac:dyDescent="0.25">
      <c r="C48" s="164"/>
      <c r="E48" s="63">
        <f>(E23/E14)^(1/10)-1</f>
        <v>1.7817226528898722E-2</v>
      </c>
      <c r="F48" s="63">
        <f t="shared" ref="F48:N48" si="11">(F23/F14)^(1/10)-1</f>
        <v>1.5004275234404396E-2</v>
      </c>
      <c r="G48" s="63">
        <f t="shared" si="11"/>
        <v>1.424835616676523E-2</v>
      </c>
      <c r="H48" s="63">
        <f t="shared" si="11"/>
        <v>1.4673731461555484E-2</v>
      </c>
      <c r="I48" s="63"/>
      <c r="J48" s="63">
        <f t="shared" si="11"/>
        <v>1.7355124310131309E-2</v>
      </c>
      <c r="K48" s="63">
        <f t="shared" si="11"/>
        <v>1.5375426126096547E-2</v>
      </c>
      <c r="L48" s="63">
        <f t="shared" si="11"/>
        <v>1.6123632740716154E-2</v>
      </c>
      <c r="M48" s="63"/>
      <c r="N48" s="63">
        <f t="shared" si="11"/>
        <v>1.696511294279146E-2</v>
      </c>
      <c r="O48" s="63"/>
    </row>
    <row r="49" spans="3:3" x14ac:dyDescent="0.25">
      <c r="C49" s="164"/>
    </row>
  </sheetData>
  <mergeCells count="11">
    <mergeCell ref="B42:C42"/>
    <mergeCell ref="C47:C49"/>
    <mergeCell ref="B1:N1"/>
    <mergeCell ref="B2:N2"/>
    <mergeCell ref="B3:N3"/>
    <mergeCell ref="B39:D39"/>
    <mergeCell ref="B40:C40"/>
    <mergeCell ref="B41:C41"/>
    <mergeCell ref="E5:H5"/>
    <mergeCell ref="J5:L5"/>
    <mergeCell ref="N5:N6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view="pageLayout" zoomScaleNormal="100" workbookViewId="0"/>
  </sheetViews>
  <sheetFormatPr defaultRowHeight="15" x14ac:dyDescent="0.25"/>
  <cols>
    <col min="2" max="2" width="8.7109375" customWidth="1"/>
    <col min="3" max="3" width="8.7109375" style="62" customWidth="1"/>
    <col min="4" max="4" width="6.7109375" style="62" customWidth="1"/>
    <col min="5" max="8" width="8.7109375" style="62" customWidth="1"/>
    <col min="9" max="9" width="2.7109375" style="62" customWidth="1"/>
    <col min="10" max="12" width="8.7109375" style="62" customWidth="1"/>
    <col min="13" max="13" width="2.7109375" style="62" customWidth="1"/>
    <col min="14" max="14" width="9.140625" style="62" customWidth="1"/>
    <col min="15" max="15" width="2.7109375" customWidth="1"/>
  </cols>
  <sheetData>
    <row r="1" spans="2:15" x14ac:dyDescent="0.25">
      <c r="B1" s="151" t="s">
        <v>21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5" ht="30" customHeight="1" x14ac:dyDescent="0.25">
      <c r="B2" s="154" t="s">
        <v>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x14ac:dyDescent="0.25">
      <c r="B3" s="155" t="s">
        <v>16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</row>
    <row r="5" spans="2:15" ht="15" customHeight="1" x14ac:dyDescent="0.25">
      <c r="B5" s="5"/>
      <c r="C5" s="6"/>
      <c r="D5" s="6"/>
      <c r="E5" s="156" t="s">
        <v>0</v>
      </c>
      <c r="F5" s="157"/>
      <c r="G5" s="157"/>
      <c r="H5" s="158"/>
      <c r="I5" s="6"/>
      <c r="J5" s="156" t="s">
        <v>1</v>
      </c>
      <c r="K5" s="157"/>
      <c r="L5" s="158"/>
      <c r="M5" s="6"/>
      <c r="N5" s="159" t="s">
        <v>2</v>
      </c>
      <c r="O5" s="8"/>
    </row>
    <row r="6" spans="2:15" ht="30" customHeight="1" x14ac:dyDescent="0.25">
      <c r="B6" s="5"/>
      <c r="C6" s="6" t="s">
        <v>3</v>
      </c>
      <c r="D6" s="6"/>
      <c r="E6" s="9" t="s">
        <v>4</v>
      </c>
      <c r="F6" s="10" t="s">
        <v>5</v>
      </c>
      <c r="G6" s="10" t="s">
        <v>6</v>
      </c>
      <c r="H6" s="11" t="s">
        <v>7</v>
      </c>
      <c r="I6" s="12"/>
      <c r="J6" s="9" t="s">
        <v>4</v>
      </c>
      <c r="K6" s="10" t="s">
        <v>6</v>
      </c>
      <c r="L6" s="11" t="s">
        <v>7</v>
      </c>
      <c r="M6" s="6"/>
      <c r="N6" s="160"/>
      <c r="O6" s="8"/>
    </row>
    <row r="7" spans="2:15" x14ac:dyDescent="0.25">
      <c r="B7" s="5"/>
      <c r="C7" s="6"/>
      <c r="D7" s="6"/>
      <c r="E7" s="12"/>
      <c r="F7" s="12"/>
      <c r="G7" s="12"/>
      <c r="H7" s="12"/>
      <c r="I7" s="12"/>
      <c r="J7" s="12"/>
      <c r="K7" s="12"/>
      <c r="L7" s="12"/>
      <c r="M7" s="6"/>
      <c r="N7" s="12"/>
      <c r="O7" s="8"/>
    </row>
    <row r="8" spans="2:15" x14ac:dyDescent="0.25">
      <c r="B8" s="20"/>
      <c r="C8" s="6">
        <v>2015</v>
      </c>
      <c r="D8" s="16"/>
      <c r="E8" s="13">
        <v>4.1182255588235304</v>
      </c>
      <c r="F8" s="14">
        <v>5.5355028088235301</v>
      </c>
      <c r="G8" s="14">
        <v>6.0079285588235303</v>
      </c>
      <c r="H8" s="15">
        <v>5.6278765588235302</v>
      </c>
      <c r="I8" s="16"/>
      <c r="J8" s="13">
        <v>4.6460755588235294</v>
      </c>
      <c r="K8" s="14">
        <v>5.5539775588235303</v>
      </c>
      <c r="L8" s="15">
        <v>5.1528115588235313</v>
      </c>
      <c r="M8" s="16"/>
      <c r="N8" s="17">
        <v>5.4061795588235304</v>
      </c>
      <c r="O8" s="8"/>
    </row>
    <row r="9" spans="2:15" x14ac:dyDescent="0.25">
      <c r="B9" s="20"/>
      <c r="C9" s="6">
        <f>+C8+1</f>
        <v>2016</v>
      </c>
      <c r="D9" s="16"/>
      <c r="E9" s="20">
        <v>4.6408498854115434</v>
      </c>
      <c r="F9" s="16">
        <v>5.2980231354115439</v>
      </c>
      <c r="G9" s="16">
        <v>5.5170808854115432</v>
      </c>
      <c r="H9" s="21">
        <v>5.337611885411544</v>
      </c>
      <c r="I9" s="16"/>
      <c r="J9" s="20">
        <v>4.8836608854115431</v>
      </c>
      <c r="K9" s="16">
        <v>5.3059408854115437</v>
      </c>
      <c r="L9" s="21">
        <v>5.1264718854115436</v>
      </c>
      <c r="M9" s="16"/>
      <c r="N9" s="22">
        <v>5.2425988854115424</v>
      </c>
      <c r="O9" s="8"/>
    </row>
    <row r="10" spans="2:15" x14ac:dyDescent="0.25">
      <c r="B10" s="20"/>
      <c r="C10" s="6">
        <f t="shared" ref="C10:C38" si="0">+C9+1</f>
        <v>2017</v>
      </c>
      <c r="D10" s="16"/>
      <c r="E10" s="20">
        <v>5.6973134966915833</v>
      </c>
      <c r="F10" s="16">
        <v>6.1565429966915834</v>
      </c>
      <c r="G10" s="16">
        <v>6.3096194966915835</v>
      </c>
      <c r="H10" s="21">
        <v>6.1934924966915839</v>
      </c>
      <c r="I10" s="16"/>
      <c r="J10" s="20">
        <v>5.866225496691583</v>
      </c>
      <c r="K10" s="16">
        <v>6.1618214966915836</v>
      </c>
      <c r="L10" s="21">
        <v>6.0351374966915836</v>
      </c>
      <c r="M10" s="16"/>
      <c r="N10" s="22">
        <v>6.119593496691583</v>
      </c>
      <c r="O10" s="8"/>
    </row>
    <row r="11" spans="2:15" x14ac:dyDescent="0.25">
      <c r="B11" s="20"/>
      <c r="C11" s="6">
        <f t="shared" si="0"/>
        <v>2018</v>
      </c>
      <c r="D11" s="16"/>
      <c r="E11" s="20">
        <v>5.9828613292710822</v>
      </c>
      <c r="F11" s="16">
        <v>6.7588008292710828</v>
      </c>
      <c r="G11" s="16">
        <v>7.0174473292710822</v>
      </c>
      <c r="H11" s="21">
        <v>6.8168643292710813</v>
      </c>
      <c r="I11" s="16"/>
      <c r="J11" s="20">
        <v>6.2784573292710828</v>
      </c>
      <c r="K11" s="16">
        <v>6.7746363292710825</v>
      </c>
      <c r="L11" s="21">
        <v>6.5529393292710818</v>
      </c>
      <c r="M11" s="16"/>
      <c r="N11" s="22">
        <v>6.6901803292710822</v>
      </c>
      <c r="O11" s="8"/>
    </row>
    <row r="12" spans="2:15" x14ac:dyDescent="0.25">
      <c r="B12" s="20"/>
      <c r="C12" s="6">
        <f t="shared" si="0"/>
        <v>2019</v>
      </c>
      <c r="D12" s="16"/>
      <c r="E12" s="20">
        <v>5.85617515698502</v>
      </c>
      <c r="F12" s="16">
        <v>7.7960239069850186</v>
      </c>
      <c r="G12" s="16">
        <v>8.4426401569850196</v>
      </c>
      <c r="H12" s="21">
        <v>7.92534715698502</v>
      </c>
      <c r="I12" s="16"/>
      <c r="J12" s="20">
        <v>6.5846081569850199</v>
      </c>
      <c r="K12" s="16">
        <v>7.8303341569850202</v>
      </c>
      <c r="L12" s="21">
        <v>7.2813701569850204</v>
      </c>
      <c r="M12" s="16"/>
      <c r="N12" s="22">
        <v>7.6297511569850203</v>
      </c>
      <c r="O12" s="8"/>
    </row>
    <row r="13" spans="2:15" x14ac:dyDescent="0.25">
      <c r="B13" s="20"/>
      <c r="C13" s="6">
        <f t="shared" si="0"/>
        <v>2020</v>
      </c>
      <c r="D13" s="16"/>
      <c r="E13" s="20">
        <v>5.4829273002590195</v>
      </c>
      <c r="F13" s="16">
        <v>7.4148583002590192</v>
      </c>
      <c r="G13" s="16">
        <v>8.0588353002590196</v>
      </c>
      <c r="H13" s="21">
        <v>7.5415423002590192</v>
      </c>
      <c r="I13" s="16"/>
      <c r="J13" s="20">
        <v>6.200803300259019</v>
      </c>
      <c r="K13" s="16">
        <v>7.4465293002590203</v>
      </c>
      <c r="L13" s="21">
        <v>6.8975653002590196</v>
      </c>
      <c r="M13" s="16"/>
      <c r="N13" s="22">
        <v>7.2459463002590194</v>
      </c>
      <c r="O13" s="8"/>
    </row>
    <row r="14" spans="2:15" x14ac:dyDescent="0.25">
      <c r="B14" s="20"/>
      <c r="C14" s="6">
        <f t="shared" si="0"/>
        <v>2021</v>
      </c>
      <c r="D14" s="16"/>
      <c r="E14" s="20">
        <v>5.7782566254823324</v>
      </c>
      <c r="F14" s="16">
        <v>7.7497763754823321</v>
      </c>
      <c r="G14" s="16">
        <v>8.4069496254823317</v>
      </c>
      <c r="H14" s="21">
        <v>7.8790996254823327</v>
      </c>
      <c r="I14" s="16"/>
      <c r="J14" s="20">
        <v>6.5172466254823327</v>
      </c>
      <c r="K14" s="16">
        <v>7.7840866254823311</v>
      </c>
      <c r="L14" s="21">
        <v>7.2351226254823313</v>
      </c>
      <c r="M14" s="16"/>
      <c r="N14" s="22">
        <v>7.583503625482332</v>
      </c>
      <c r="O14" s="8"/>
    </row>
    <row r="15" spans="2:15" x14ac:dyDescent="0.25">
      <c r="B15" s="20"/>
      <c r="C15" s="6">
        <f t="shared" si="0"/>
        <v>2022</v>
      </c>
      <c r="D15" s="16"/>
      <c r="E15" s="20">
        <v>5.8692896893119375</v>
      </c>
      <c r="F15" s="16">
        <v>7.8487271893119379</v>
      </c>
      <c r="G15" s="16">
        <v>8.508539689311938</v>
      </c>
      <c r="H15" s="21">
        <v>7.9806896893119381</v>
      </c>
      <c r="I15" s="16"/>
      <c r="J15" s="20">
        <v>6.6082796893119378</v>
      </c>
      <c r="K15" s="16">
        <v>7.8751196893119371</v>
      </c>
      <c r="L15" s="21">
        <v>7.3261556893119373</v>
      </c>
      <c r="M15" s="16"/>
      <c r="N15" s="22">
        <v>7.6745366893119371</v>
      </c>
      <c r="O15" s="8"/>
    </row>
    <row r="16" spans="2:15" x14ac:dyDescent="0.25">
      <c r="B16" s="20"/>
      <c r="C16" s="6">
        <f t="shared" si="0"/>
        <v>2023</v>
      </c>
      <c r="D16" s="16"/>
      <c r="E16" s="20">
        <v>5.9474305405567938</v>
      </c>
      <c r="F16" s="16">
        <v>7.9347857905567949</v>
      </c>
      <c r="G16" s="16">
        <v>8.5972375405567956</v>
      </c>
      <c r="H16" s="21">
        <v>8.0693875405567947</v>
      </c>
      <c r="I16" s="16"/>
      <c r="J16" s="20">
        <v>6.686420540556794</v>
      </c>
      <c r="K16" s="16">
        <v>7.9638175405567946</v>
      </c>
      <c r="L16" s="21">
        <v>7.4042965405567944</v>
      </c>
      <c r="M16" s="16"/>
      <c r="N16" s="22">
        <v>7.7632345405567929</v>
      </c>
      <c r="O16" s="8"/>
    </row>
    <row r="17" spans="2:20" x14ac:dyDescent="0.25">
      <c r="B17" s="20"/>
      <c r="C17" s="6">
        <f t="shared" si="0"/>
        <v>2024</v>
      </c>
      <c r="D17" s="16"/>
      <c r="E17" s="20">
        <v>6.1359359098746458</v>
      </c>
      <c r="F17" s="16">
        <v>8.1628799098746452</v>
      </c>
      <c r="G17" s="16">
        <v>8.8385279098746441</v>
      </c>
      <c r="H17" s="21">
        <v>8.3001209098746465</v>
      </c>
      <c r="I17" s="16"/>
      <c r="J17" s="20">
        <v>6.8960399098746459</v>
      </c>
      <c r="K17" s="16">
        <v>8.1945509098746463</v>
      </c>
      <c r="L17" s="21">
        <v>7.6244729098746449</v>
      </c>
      <c r="M17" s="16"/>
      <c r="N17" s="22">
        <v>7.9834109098746451</v>
      </c>
      <c r="O17" s="8"/>
    </row>
    <row r="18" spans="2:20" x14ac:dyDescent="0.25">
      <c r="B18" s="20"/>
      <c r="C18" s="6">
        <f t="shared" si="0"/>
        <v>2025</v>
      </c>
      <c r="D18" s="16"/>
      <c r="E18" s="20">
        <v>6.2426282541948703</v>
      </c>
      <c r="F18" s="16">
        <v>8.2695722541948697</v>
      </c>
      <c r="G18" s="16">
        <v>8.9452202541948687</v>
      </c>
      <c r="H18" s="21">
        <v>8.4068132541948692</v>
      </c>
      <c r="I18" s="16"/>
      <c r="J18" s="20">
        <v>7.0027322541948704</v>
      </c>
      <c r="K18" s="16">
        <v>8.3012432541948709</v>
      </c>
      <c r="L18" s="21">
        <v>7.7311652541948703</v>
      </c>
      <c r="M18" s="16"/>
      <c r="N18" s="22">
        <v>8.0901032541948705</v>
      </c>
      <c r="O18" s="8"/>
    </row>
    <row r="19" spans="2:20" x14ac:dyDescent="0.25">
      <c r="B19" s="20"/>
      <c r="C19" s="6">
        <f t="shared" si="0"/>
        <v>2026</v>
      </c>
      <c r="D19" s="16"/>
      <c r="E19" s="20">
        <v>6.3464348314298107</v>
      </c>
      <c r="F19" s="16">
        <v>8.3971320814298114</v>
      </c>
      <c r="G19" s="16">
        <v>9.080697831429811</v>
      </c>
      <c r="H19" s="21">
        <v>8.5317338314298112</v>
      </c>
      <c r="I19" s="16"/>
      <c r="J19" s="20">
        <v>7.1065388314298108</v>
      </c>
      <c r="K19" s="16">
        <v>8.4261638314298093</v>
      </c>
      <c r="L19" s="21">
        <v>7.8455288314298102</v>
      </c>
      <c r="M19" s="16"/>
      <c r="N19" s="22">
        <v>8.215023831429809</v>
      </c>
      <c r="O19" s="8"/>
    </row>
    <row r="20" spans="2:20" x14ac:dyDescent="0.25">
      <c r="B20" s="20"/>
      <c r="C20" s="6">
        <f t="shared" si="0"/>
        <v>2027</v>
      </c>
      <c r="D20" s="16"/>
      <c r="E20" s="20">
        <v>6.4368925679903368</v>
      </c>
      <c r="F20" s="16">
        <v>8.4875898179903366</v>
      </c>
      <c r="G20" s="16">
        <v>9.1711555679903363</v>
      </c>
      <c r="H20" s="21">
        <v>8.6327485679903369</v>
      </c>
      <c r="I20" s="16"/>
      <c r="J20" s="20">
        <v>7.2075535679903364</v>
      </c>
      <c r="K20" s="16">
        <v>8.5166215679903363</v>
      </c>
      <c r="L20" s="21">
        <v>7.9465435679903358</v>
      </c>
      <c r="M20" s="16"/>
      <c r="N20" s="22">
        <v>8.3160385679903364</v>
      </c>
      <c r="O20" s="8"/>
    </row>
    <row r="21" spans="2:20" x14ac:dyDescent="0.25">
      <c r="B21" s="20"/>
      <c r="C21" s="6">
        <f t="shared" si="0"/>
        <v>2028</v>
      </c>
      <c r="D21" s="16"/>
      <c r="E21" s="20">
        <v>6.5408364400637309</v>
      </c>
      <c r="F21" s="16">
        <v>8.5994514400637314</v>
      </c>
      <c r="G21" s="16">
        <v>9.2856564400637325</v>
      </c>
      <c r="H21" s="21">
        <v>8.7366924400637309</v>
      </c>
      <c r="I21" s="16"/>
      <c r="J21" s="20">
        <v>7.3114974400637305</v>
      </c>
      <c r="K21" s="16">
        <v>8.6311224400637307</v>
      </c>
      <c r="L21" s="21">
        <v>8.0504874400637316</v>
      </c>
      <c r="M21" s="16"/>
      <c r="N21" s="22">
        <v>8.4199824400637304</v>
      </c>
      <c r="O21" s="8"/>
    </row>
    <row r="22" spans="2:20" x14ac:dyDescent="0.25">
      <c r="B22" s="20"/>
      <c r="C22" s="6">
        <f t="shared" si="0"/>
        <v>2029</v>
      </c>
      <c r="D22" s="16"/>
      <c r="E22" s="20">
        <v>6.7346704672637312</v>
      </c>
      <c r="F22" s="16">
        <v>8.7932854672637326</v>
      </c>
      <c r="G22" s="16">
        <v>9.4794904672637319</v>
      </c>
      <c r="H22" s="21">
        <v>8.9305264672637303</v>
      </c>
      <c r="I22" s="16"/>
      <c r="J22" s="20">
        <v>7.5053314672637308</v>
      </c>
      <c r="K22" s="16">
        <v>8.824956467263732</v>
      </c>
      <c r="L22" s="21">
        <v>8.2443214672637328</v>
      </c>
      <c r="M22" s="16"/>
      <c r="N22" s="22">
        <v>8.6138164672637316</v>
      </c>
      <c r="O22" s="8"/>
    </row>
    <row r="23" spans="2:20" x14ac:dyDescent="0.25">
      <c r="B23" s="20"/>
      <c r="C23" s="6">
        <f t="shared" si="0"/>
        <v>2030</v>
      </c>
      <c r="D23" s="16"/>
      <c r="E23" s="20">
        <v>7.0131304672637311</v>
      </c>
      <c r="F23" s="16">
        <v>9.0717454672637299</v>
      </c>
      <c r="G23" s="16">
        <v>9.7579504672637309</v>
      </c>
      <c r="H23" s="21">
        <v>9.2089864672637294</v>
      </c>
      <c r="I23" s="16"/>
      <c r="J23" s="20">
        <v>7.7837914672637307</v>
      </c>
      <c r="K23" s="16">
        <v>9.103416467263731</v>
      </c>
      <c r="L23" s="21">
        <v>8.5227814672637319</v>
      </c>
      <c r="M23" s="16"/>
      <c r="N23" s="22">
        <v>8.8922764672637324</v>
      </c>
      <c r="O23" s="8"/>
    </row>
    <row r="24" spans="2:20" x14ac:dyDescent="0.25">
      <c r="B24" s="19"/>
      <c r="C24" s="6">
        <f t="shared" si="0"/>
        <v>2031</v>
      </c>
      <c r="D24" s="16"/>
      <c r="E24" s="20">
        <f t="shared" ref="E24:H38" si="1">E23*(1+E$48)</f>
        <v>7.1502862350881848</v>
      </c>
      <c r="F24" s="16">
        <f t="shared" si="1"/>
        <v>9.2157572152791385</v>
      </c>
      <c r="G24" s="16">
        <f t="shared" si="1"/>
        <v>9.9044559691958227</v>
      </c>
      <c r="H24" s="21">
        <f t="shared" si="1"/>
        <v>9.3537414027357553</v>
      </c>
      <c r="I24" s="16"/>
      <c r="J24" s="20">
        <f t="shared" ref="J24:L38" si="2">J23*(1+J$48)</f>
        <v>7.9232597921262595</v>
      </c>
      <c r="K24" s="16">
        <f t="shared" si="2"/>
        <v>9.2470687515762773</v>
      </c>
      <c r="L24" s="21">
        <f t="shared" si="2"/>
        <v>8.6635302970741233</v>
      </c>
      <c r="M24" s="16"/>
      <c r="N24" s="22">
        <f t="shared" ref="N24:N38" si="3">N23*(1+N$48)</f>
        <v>9.0349813945277528</v>
      </c>
      <c r="O24" s="8"/>
    </row>
    <row r="25" spans="2:20" x14ac:dyDescent="0.25">
      <c r="B25" s="19"/>
      <c r="C25" s="6">
        <f t="shared" si="0"/>
        <v>2032</v>
      </c>
      <c r="D25" s="16"/>
      <c r="E25" s="23">
        <f t="shared" si="1"/>
        <v>7.2901243577804573</v>
      </c>
      <c r="F25" s="24">
        <f t="shared" si="1"/>
        <v>9.3620551146908024</v>
      </c>
      <c r="G25" s="24">
        <f t="shared" si="1"/>
        <v>10.053161099233057</v>
      </c>
      <c r="H25" s="25">
        <f t="shared" si="1"/>
        <v>9.5007717233892013</v>
      </c>
      <c r="I25" s="16"/>
      <c r="J25" s="23">
        <f t="shared" si="2"/>
        <v>8.0652270808577171</v>
      </c>
      <c r="K25" s="24">
        <f t="shared" si="2"/>
        <v>9.3929878748126967</v>
      </c>
      <c r="L25" s="25">
        <f t="shared" si="2"/>
        <v>8.8066035127870617</v>
      </c>
      <c r="M25" s="16"/>
      <c r="N25" s="26">
        <f t="shared" si="3"/>
        <v>9.1799764773374761</v>
      </c>
      <c r="O25" s="8"/>
      <c r="T25" t="s">
        <v>18</v>
      </c>
    </row>
    <row r="26" spans="2:20" x14ac:dyDescent="0.25">
      <c r="B26" s="19"/>
      <c r="C26" s="6">
        <f t="shared" si="0"/>
        <v>2033</v>
      </c>
      <c r="D26" s="16"/>
      <c r="E26" s="27">
        <f t="shared" si="1"/>
        <v>7.4326972941452425</v>
      </c>
      <c r="F26" s="28">
        <f t="shared" si="1"/>
        <v>9.5106754575948766</v>
      </c>
      <c r="G26" s="28">
        <f t="shared" si="1"/>
        <v>10.204098882509214</v>
      </c>
      <c r="H26" s="29">
        <f t="shared" si="1"/>
        <v>9.6501131957263073</v>
      </c>
      <c r="I26" s="16"/>
      <c r="J26" s="27">
        <f t="shared" si="2"/>
        <v>8.2097381093627693</v>
      </c>
      <c r="K26" s="28">
        <f t="shared" si="2"/>
        <v>9.5412096077839514</v>
      </c>
      <c r="L26" s="29">
        <f t="shared" si="2"/>
        <v>8.9520395002976993</v>
      </c>
      <c r="M26" s="16"/>
      <c r="N26" s="30">
        <f t="shared" si="3"/>
        <v>9.327298468540361</v>
      </c>
      <c r="O26" s="8"/>
    </row>
    <row r="27" spans="2:20" x14ac:dyDescent="0.25">
      <c r="B27" s="19"/>
      <c r="C27" s="6">
        <f t="shared" si="0"/>
        <v>2034</v>
      </c>
      <c r="D27" s="16"/>
      <c r="E27" s="27">
        <f t="shared" si="1"/>
        <v>7.5780585289238926</v>
      </c>
      <c r="F27" s="28">
        <f t="shared" si="1"/>
        <v>9.6616551122156977</v>
      </c>
      <c r="G27" s="28">
        <f t="shared" si="1"/>
        <v>10.357302839996192</v>
      </c>
      <c r="H27" s="29">
        <f t="shared" si="1"/>
        <v>9.8018021484586022</v>
      </c>
      <c r="I27" s="16"/>
      <c r="J27" s="27">
        <f t="shared" si="2"/>
        <v>8.3568384558312498</v>
      </c>
      <c r="K27" s="28">
        <f t="shared" si="2"/>
        <v>9.6917702857658696</v>
      </c>
      <c r="L27" s="29">
        <f t="shared" si="2"/>
        <v>9.0998772794221505</v>
      </c>
      <c r="M27" s="16"/>
      <c r="N27" s="30">
        <f t="shared" si="3"/>
        <v>9.4769847108004868</v>
      </c>
      <c r="O27" s="8"/>
    </row>
    <row r="28" spans="2:20" x14ac:dyDescent="0.25">
      <c r="B28" s="19"/>
      <c r="C28" s="6">
        <f t="shared" si="0"/>
        <v>2035</v>
      </c>
      <c r="D28" s="16"/>
      <c r="E28" s="27">
        <f t="shared" si="1"/>
        <v>7.7262625928586584</v>
      </c>
      <c r="F28" s="28">
        <f t="shared" si="1"/>
        <v>9.8150315320516786</v>
      </c>
      <c r="G28" s="28">
        <f t="shared" si="1"/>
        <v>10.512806995948505</v>
      </c>
      <c r="H28" s="29">
        <f t="shared" si="1"/>
        <v>9.9558754813442008</v>
      </c>
      <c r="I28" s="16"/>
      <c r="J28" s="27">
        <f t="shared" si="2"/>
        <v>8.5065745151133303</v>
      </c>
      <c r="K28" s="28">
        <f t="shared" si="2"/>
        <v>9.8447068174064132</v>
      </c>
      <c r="L28" s="29">
        <f t="shared" si="2"/>
        <v>9.2501565143663314</v>
      </c>
      <c r="M28" s="16"/>
      <c r="N28" s="30">
        <f t="shared" si="3"/>
        <v>9.6290731460640338</v>
      </c>
      <c r="O28" s="8"/>
    </row>
    <row r="29" spans="2:20" x14ac:dyDescent="0.25">
      <c r="B29" s="19"/>
      <c r="C29" s="6">
        <f t="shared" si="0"/>
        <v>2036</v>
      </c>
      <c r="D29" s="16"/>
      <c r="E29" s="27">
        <f t="shared" si="1"/>
        <v>7.8773650831493232</v>
      </c>
      <c r="F29" s="28">
        <f t="shared" si="1"/>
        <v>9.9708427651663847</v>
      </c>
      <c r="G29" s="28">
        <f t="shared" si="1"/>
        <v>10.670645885459546</v>
      </c>
      <c r="H29" s="29">
        <f t="shared" si="1"/>
        <v>10.112370674164016</v>
      </c>
      <c r="I29" s="16"/>
      <c r="J29" s="27">
        <f t="shared" si="2"/>
        <v>8.6589935133522697</v>
      </c>
      <c r="K29" s="28">
        <f t="shared" si="2"/>
        <v>10.000056693773523</v>
      </c>
      <c r="L29" s="29">
        <f t="shared" si="2"/>
        <v>9.4029175243676857</v>
      </c>
      <c r="M29" s="16"/>
      <c r="N29" s="30">
        <f t="shared" si="3"/>
        <v>9.7836023251766822</v>
      </c>
      <c r="O29" s="8"/>
    </row>
    <row r="30" spans="2:20" x14ac:dyDescent="0.25">
      <c r="B30" s="19"/>
      <c r="C30" s="6">
        <f t="shared" si="0"/>
        <v>2037</v>
      </c>
      <c r="D30" s="16"/>
      <c r="E30" s="27">
        <f t="shared" si="1"/>
        <v>8.031422684309911</v>
      </c>
      <c r="F30" s="28">
        <f t="shared" si="1"/>
        <v>10.129127463627123</v>
      </c>
      <c r="G30" s="28">
        <f t="shared" si="1"/>
        <v>10.830854562131302</v>
      </c>
      <c r="H30" s="29">
        <f t="shared" si="1"/>
        <v>10.271325795839068</v>
      </c>
      <c r="I30" s="16"/>
      <c r="J30" s="27">
        <f t="shared" si="2"/>
        <v>8.8141435228793465</v>
      </c>
      <c r="K30" s="28">
        <f t="shared" si="2"/>
        <v>10.157857997545724</v>
      </c>
      <c r="L30" s="29">
        <f t="shared" si="2"/>
        <v>9.5582012945126529</v>
      </c>
      <c r="M30" s="16"/>
      <c r="N30" s="30">
        <f t="shared" si="3"/>
        <v>9.9406114176553437</v>
      </c>
      <c r="O30" s="8"/>
    </row>
    <row r="31" spans="2:20" x14ac:dyDescent="0.25">
      <c r="B31" s="19"/>
      <c r="C31" s="6">
        <f t="shared" si="0"/>
        <v>2038</v>
      </c>
      <c r="D31" s="16"/>
      <c r="E31" s="27">
        <f t="shared" si="1"/>
        <v>8.188493189433288</v>
      </c>
      <c r="F31" s="28">
        <f t="shared" si="1"/>
        <v>10.289924893093341</v>
      </c>
      <c r="G31" s="28">
        <f t="shared" si="1"/>
        <v>10.993468605859226</v>
      </c>
      <c r="H31" s="29">
        <f t="shared" si="1"/>
        <v>10.432779513691107</v>
      </c>
      <c r="I31" s="16"/>
      <c r="J31" s="27">
        <f t="shared" si="2"/>
        <v>8.9720734773756785</v>
      </c>
      <c r="K31" s="28">
        <f t="shared" si="2"/>
        <v>10.318149412347767</v>
      </c>
      <c r="L31" s="29">
        <f t="shared" si="2"/>
        <v>9.7160494867327856</v>
      </c>
      <c r="M31" s="16"/>
      <c r="N31" s="30">
        <f t="shared" si="3"/>
        <v>10.10014022161671</v>
      </c>
      <c r="O31" s="8"/>
    </row>
    <row r="32" spans="2:20" x14ac:dyDescent="0.25">
      <c r="B32" s="19"/>
      <c r="C32" s="6">
        <f t="shared" si="0"/>
        <v>2039</v>
      </c>
      <c r="D32" s="16"/>
      <c r="E32" s="27">
        <f t="shared" si="1"/>
        <v>8.3486355218716319</v>
      </c>
      <c r="F32" s="28">
        <f t="shared" si="1"/>
        <v>10.453274942557263</v>
      </c>
      <c r="G32" s="28">
        <f t="shared" si="1"/>
        <v>11.158524130733984</v>
      </c>
      <c r="H32" s="29">
        <f t="shared" si="1"/>
        <v>10.596771102848797</v>
      </c>
      <c r="I32" s="16"/>
      <c r="J32" s="27">
        <f t="shared" si="2"/>
        <v>9.1328331873057031</v>
      </c>
      <c r="K32" s="28">
        <f t="shared" si="2"/>
        <v>10.480970232233583</v>
      </c>
      <c r="L32" s="29">
        <f t="shared" si="2"/>
        <v>9.8765044509824484</v>
      </c>
      <c r="M32" s="16"/>
      <c r="N32" s="30">
        <f t="shared" si="3"/>
        <v>10.262229173865148</v>
      </c>
      <c r="O32" s="8"/>
    </row>
    <row r="33" spans="2:16" x14ac:dyDescent="0.25">
      <c r="B33" s="19"/>
      <c r="C33" s="6">
        <f t="shared" si="0"/>
        <v>2040</v>
      </c>
      <c r="D33" s="16"/>
      <c r="E33" s="27">
        <f t="shared" si="1"/>
        <v>8.5119097573409128</v>
      </c>
      <c r="F33" s="28">
        <f t="shared" si="1"/>
        <v>10.619218134239139</v>
      </c>
      <c r="G33" s="28">
        <f t="shared" si="1"/>
        <v>11.326057793061844</v>
      </c>
      <c r="H33" s="29">
        <f t="shared" si="1"/>
        <v>10.76334045580176</v>
      </c>
      <c r="I33" s="16"/>
      <c r="J33" s="27">
        <f t="shared" si="2"/>
        <v>9.2964733556271959</v>
      </c>
      <c r="K33" s="28">
        <f t="shared" si="2"/>
        <v>10.646360371318883</v>
      </c>
      <c r="L33" s="29">
        <f t="shared" si="2"/>
        <v>10.039609236601127</v>
      </c>
      <c r="M33" s="16"/>
      <c r="N33" s="30">
        <f t="shared" si="3"/>
        <v>10.426919360142472</v>
      </c>
      <c r="O33" s="8"/>
    </row>
    <row r="34" spans="2:16" x14ac:dyDescent="0.25">
      <c r="B34" s="19"/>
      <c r="C34" s="6">
        <f t="shared" si="0"/>
        <v>2041</v>
      </c>
      <c r="D34" s="16"/>
      <c r="E34" s="27">
        <f t="shared" si="1"/>
        <v>8.6783771464576667</v>
      </c>
      <c r="F34" s="28">
        <f t="shared" si="1"/>
        <v>10.787795633639591</v>
      </c>
      <c r="G34" s="28">
        <f t="shared" si="1"/>
        <v>11.49610679950548</v>
      </c>
      <c r="H34" s="29">
        <f t="shared" si="1"/>
        <v>10.9325280921048</v>
      </c>
      <c r="I34" s="16"/>
      <c r="J34" s="27">
        <f t="shared" si="2"/>
        <v>9.4630455937827804</v>
      </c>
      <c r="K34" s="28">
        <f t="shared" si="2"/>
        <v>10.814360373565755</v>
      </c>
      <c r="L34" s="29">
        <f t="shared" si="2"/>
        <v>10.205407603863367</v>
      </c>
      <c r="M34" s="16"/>
      <c r="N34" s="30">
        <f t="shared" si="3"/>
        <v>10.59425252554222</v>
      </c>
      <c r="O34" s="8"/>
    </row>
    <row r="35" spans="2:16" x14ac:dyDescent="0.25">
      <c r="B35" s="19"/>
      <c r="C35" s="6">
        <f t="shared" si="0"/>
        <v>2042</v>
      </c>
      <c r="D35" s="16"/>
      <c r="E35" s="27">
        <f t="shared" si="1"/>
        <v>8.8481001377165178</v>
      </c>
      <c r="F35" s="28">
        <f t="shared" si="1"/>
        <v>10.959049259751527</v>
      </c>
      <c r="G35" s="28">
        <f t="shared" si="1"/>
        <v>11.668708915347002</v>
      </c>
      <c r="H35" s="29">
        <f t="shared" si="1"/>
        <v>11.104375168234663</v>
      </c>
      <c r="I35" s="16"/>
      <c r="J35" s="27">
        <f t="shared" si="2"/>
        <v>9.6326024379779618</v>
      </c>
      <c r="K35" s="28">
        <f t="shared" si="2"/>
        <v>10.985011422721671</v>
      </c>
      <c r="L35" s="29">
        <f t="shared" si="2"/>
        <v>10.373944035719457</v>
      </c>
      <c r="M35" s="16"/>
      <c r="N35" s="30">
        <f t="shared" si="3"/>
        <v>10.764271085091053</v>
      </c>
      <c r="O35" s="8"/>
    </row>
    <row r="36" spans="2:16" x14ac:dyDescent="0.25">
      <c r="B36" s="19"/>
      <c r="C36" s="6">
        <f t="shared" si="0"/>
        <v>2043</v>
      </c>
      <c r="D36" s="16"/>
      <c r="E36" s="27">
        <f t="shared" si="1"/>
        <v>9.0211424009170837</v>
      </c>
      <c r="F36" s="28">
        <f t="shared" si="1"/>
        <v>11.133021495434173</v>
      </c>
      <c r="G36" s="28">
        <f t="shared" si="1"/>
        <v>11.843902472875049</v>
      </c>
      <c r="H36" s="29">
        <f t="shared" si="1"/>
        <v>11.278923487601734</v>
      </c>
      <c r="I36" s="16"/>
      <c r="J36" s="27">
        <f t="shared" si="2"/>
        <v>9.8051973657508356</v>
      </c>
      <c r="K36" s="28">
        <f t="shared" si="2"/>
        <v>11.158355352415322</v>
      </c>
      <c r="L36" s="29">
        <f t="shared" si="2"/>
        <v>10.545263749730003</v>
      </c>
      <c r="M36" s="16"/>
      <c r="N36" s="30">
        <f t="shared" si="3"/>
        <v>10.937018134499965</v>
      </c>
      <c r="O36" s="8"/>
    </row>
    <row r="37" spans="2:16" x14ac:dyDescent="0.25">
      <c r="B37" s="19"/>
      <c r="C37" s="6">
        <f t="shared" si="0"/>
        <v>2044</v>
      </c>
      <c r="D37" s="16"/>
      <c r="E37" s="27">
        <f t="shared" si="1"/>
        <v>9.1975688510490272</v>
      </c>
      <c r="F37" s="28">
        <f t="shared" si="1"/>
        <v>11.309755497951793</v>
      </c>
      <c r="G37" s="28">
        <f t="shared" si="1"/>
        <v>12.0217263798978</v>
      </c>
      <c r="H37" s="29">
        <f t="shared" si="1"/>
        <v>11.456215510719108</v>
      </c>
      <c r="I37" s="16"/>
      <c r="J37" s="27">
        <f t="shared" si="2"/>
        <v>9.9808848128386849</v>
      </c>
      <c r="K37" s="28">
        <f t="shared" si="2"/>
        <v>11.334434656411769</v>
      </c>
      <c r="L37" s="29">
        <f t="shared" si="2"/>
        <v>10.719412710197595</v>
      </c>
      <c r="M37" s="16"/>
      <c r="N37" s="30">
        <f t="shared" si="3"/>
        <v>11.112537461088037</v>
      </c>
      <c r="O37" s="8"/>
    </row>
    <row r="38" spans="2:16" x14ac:dyDescent="0.25">
      <c r="B38" s="19"/>
      <c r="C38" s="6">
        <f t="shared" si="0"/>
        <v>2045</v>
      </c>
      <c r="D38" s="16"/>
      <c r="E38" s="31">
        <f t="shared" si="1"/>
        <v>9.3774456726442335</v>
      </c>
      <c r="F38" s="32">
        <f t="shared" si="1"/>
        <v>11.489295109679698</v>
      </c>
      <c r="G38" s="32">
        <f t="shared" si="1"/>
        <v>12.202220128383805</v>
      </c>
      <c r="H38" s="33">
        <f t="shared" si="1"/>
        <v>11.636294365531512</v>
      </c>
      <c r="I38" s="16"/>
      <c r="J38" s="31">
        <f t="shared" si="2"/>
        <v>10.159720190346789</v>
      </c>
      <c r="K38" s="32">
        <f t="shared" si="2"/>
        <v>11.513292499029426</v>
      </c>
      <c r="L38" s="33">
        <f t="shared" si="2"/>
        <v>10.896437640498821</v>
      </c>
      <c r="M38" s="16"/>
      <c r="N38" s="34">
        <f t="shared" si="3"/>
        <v>11.29087355488149</v>
      </c>
      <c r="O38" s="8"/>
    </row>
    <row r="39" spans="2:16" x14ac:dyDescent="0.25">
      <c r="B39" s="161" t="s">
        <v>10</v>
      </c>
      <c r="C39" s="162"/>
      <c r="D39" s="16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8"/>
    </row>
    <row r="40" spans="2:16" ht="30" customHeight="1" x14ac:dyDescent="0.25">
      <c r="B40" s="152" t="s">
        <v>11</v>
      </c>
      <c r="C40" s="153"/>
      <c r="D40" s="35" t="s">
        <v>12</v>
      </c>
      <c r="E40" s="41">
        <f>-PMT($K$44,10,(NPV($K$44,E9:E18)))</f>
        <v>5.7420148862770359</v>
      </c>
      <c r="F40" s="42">
        <f t="shared" ref="F40:H40" si="4">-PMT($K$44,10,(NPV($K$44,F9:F18)))</f>
        <v>7.2817265297825724</v>
      </c>
      <c r="G40" s="42">
        <f t="shared" si="4"/>
        <v>7.7949637442844164</v>
      </c>
      <c r="H40" s="43">
        <f t="shared" si="4"/>
        <v>7.3854227384481366</v>
      </c>
      <c r="I40" s="16"/>
      <c r="J40" s="41">
        <f t="shared" ref="J40:L40" si="5">-PMT($K$44,10,(NPV($K$44,J9:J18)))</f>
        <v>6.3176319695585921</v>
      </c>
      <c r="K40" s="42">
        <f t="shared" si="5"/>
        <v>7.3059933312418153</v>
      </c>
      <c r="L40" s="43">
        <f t="shared" si="5"/>
        <v>6.8737673550828466</v>
      </c>
      <c r="M40" s="16"/>
      <c r="N40" s="44">
        <f>-PMT($K$44,10,(NPV($K$44,N9:N18)))</f>
        <v>7.1482349822484403</v>
      </c>
      <c r="O40" s="8"/>
    </row>
    <row r="41" spans="2:16" ht="30" customHeight="1" x14ac:dyDescent="0.25">
      <c r="B41" s="152" t="s">
        <v>13</v>
      </c>
      <c r="C41" s="153"/>
      <c r="D41" s="7"/>
      <c r="E41" s="27">
        <f>-PMT($K$44,15,(NPV($K$44,E9:E23)))</f>
        <v>5.9963822362608559</v>
      </c>
      <c r="F41" s="28">
        <f t="shared" ref="F41:H41" si="6">-PMT($K$44,15,(NPV($K$44,F9:F23)))</f>
        <v>7.6877955539298393</v>
      </c>
      <c r="G41" s="28">
        <f t="shared" si="6"/>
        <v>8.2515999931528317</v>
      </c>
      <c r="H41" s="29">
        <f t="shared" si="6"/>
        <v>7.8016751138843832</v>
      </c>
      <c r="I41" s="16"/>
      <c r="J41" s="27">
        <f t="shared" ref="J41:L41" si="7">-PMT($K$44,15,(NPV($K$44,J9:J23)))</f>
        <v>6.6287320355081674</v>
      </c>
      <c r="K41" s="28">
        <f t="shared" si="7"/>
        <v>7.7139189269616173</v>
      </c>
      <c r="L41" s="29">
        <f t="shared" si="7"/>
        <v>7.2386652872543182</v>
      </c>
      <c r="M41" s="16"/>
      <c r="N41" s="30">
        <f>-PMT($K$44,15,(NPV($K$44,N9:N23)))</f>
        <v>7.5410910269664315</v>
      </c>
      <c r="O41" s="8"/>
    </row>
    <row r="42" spans="2:16" ht="30" customHeight="1" x14ac:dyDescent="0.25">
      <c r="B42" s="152" t="s">
        <v>14</v>
      </c>
      <c r="C42" s="153"/>
      <c r="D42" s="35" t="s">
        <v>15</v>
      </c>
      <c r="E42" s="31">
        <f>-PMT($K$44,30,(NPV($K$44,E9:E38)))</f>
        <v>6.8798132745474616</v>
      </c>
      <c r="F42" s="32">
        <f t="shared" ref="F42:H42" si="8">-PMT($K$44,30,(NPV($K$44,F9:F38)))</f>
        <v>8.7370903346362603</v>
      </c>
      <c r="G42" s="32">
        <f t="shared" si="8"/>
        <v>9.3575683372201421</v>
      </c>
      <c r="H42" s="33">
        <f t="shared" si="8"/>
        <v>8.8627008760585468</v>
      </c>
      <c r="I42" s="16"/>
      <c r="J42" s="31">
        <f t="shared" ref="J42:L42" si="9">-PMT($K$44,30,(NPV($K$44,J9:J38)))</f>
        <v>7.5732459329611395</v>
      </c>
      <c r="K42" s="32">
        <f t="shared" si="9"/>
        <v>8.764083291647621</v>
      </c>
      <c r="L42" s="33">
        <f t="shared" si="9"/>
        <v>8.2374429209645132</v>
      </c>
      <c r="M42" s="16"/>
      <c r="N42" s="34">
        <f>-PMT($K$44,30,(NPV($K$44,N9:N38)))</f>
        <v>8.5729441371523638</v>
      </c>
      <c r="O42" s="8"/>
    </row>
    <row r="43" spans="2:16" ht="15" customHeight="1" x14ac:dyDescent="0.25">
      <c r="B43" s="53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8"/>
    </row>
    <row r="44" spans="2:16" ht="15" customHeight="1" x14ac:dyDescent="0.25">
      <c r="B44" s="53"/>
      <c r="C44" s="54"/>
      <c r="D44" s="6" t="s">
        <v>12</v>
      </c>
      <c r="E44" s="55" t="s">
        <v>46</v>
      </c>
      <c r="F44" s="6"/>
      <c r="G44" s="6"/>
      <c r="H44" s="6"/>
      <c r="I44" s="6"/>
      <c r="J44" s="6"/>
      <c r="K44" s="56">
        <v>2.4299999999999999E-2</v>
      </c>
      <c r="L44" s="6"/>
      <c r="M44" s="6"/>
      <c r="N44" s="6"/>
      <c r="O44" s="8"/>
      <c r="P44" s="57"/>
    </row>
    <row r="45" spans="2:16" ht="15.75" thickBot="1" x14ac:dyDescent="0.3">
      <c r="B45" s="58"/>
      <c r="C45" s="59"/>
      <c r="D45" s="59" t="s">
        <v>15</v>
      </c>
      <c r="E45" s="83" t="s">
        <v>26</v>
      </c>
      <c r="F45" s="59"/>
      <c r="G45" s="59"/>
      <c r="H45" s="59"/>
      <c r="I45" s="59"/>
      <c r="J45" s="59"/>
      <c r="K45" s="59"/>
      <c r="L45" s="59"/>
      <c r="M45" s="59"/>
      <c r="N45" s="59"/>
      <c r="O45" s="61"/>
    </row>
    <row r="47" spans="2:16" ht="15" customHeight="1" x14ac:dyDescent="0.25"/>
    <row r="48" spans="2:16" x14ac:dyDescent="0.25">
      <c r="B48" s="63"/>
      <c r="C48" s="63"/>
      <c r="D48" s="63"/>
      <c r="E48" s="63">
        <f t="shared" ref="E48:N48" si="10">(E23/E14)^(1/10)-1</f>
        <v>1.9556996474638044E-2</v>
      </c>
      <c r="F48" s="63">
        <f t="shared" si="10"/>
        <v>1.5874756245651822E-2</v>
      </c>
      <c r="G48" s="63">
        <f t="shared" si="10"/>
        <v>1.5013962452832041E-2</v>
      </c>
      <c r="H48" s="63">
        <f t="shared" si="10"/>
        <v>1.5718878074867826E-2</v>
      </c>
      <c r="I48" s="63"/>
      <c r="J48" s="63">
        <f t="shared" si="10"/>
        <v>1.7917787937805185E-2</v>
      </c>
      <c r="K48" s="63">
        <f t="shared" si="10"/>
        <v>1.5780040914213478E-2</v>
      </c>
      <c r="L48" s="63">
        <f t="shared" si="10"/>
        <v>1.651442435207473E-2</v>
      </c>
      <c r="M48" s="63"/>
      <c r="N48" s="63">
        <f t="shared" si="10"/>
        <v>1.6048188311438283E-2</v>
      </c>
    </row>
    <row r="51" spans="2:14" x14ac:dyDescent="0.25">
      <c r="B51" s="85"/>
      <c r="C51" s="86"/>
      <c r="D51" s="86"/>
      <c r="E51" s="85"/>
      <c r="F51" s="86"/>
      <c r="G51" s="86"/>
      <c r="H51" s="86"/>
      <c r="I51" s="86"/>
      <c r="J51" s="86"/>
      <c r="K51" s="86"/>
      <c r="L51" s="86"/>
      <c r="M51" s="86"/>
      <c r="N51" s="86"/>
    </row>
  </sheetData>
  <mergeCells count="10">
    <mergeCell ref="B40:C40"/>
    <mergeCell ref="B41:C41"/>
    <mergeCell ref="B42:C42"/>
    <mergeCell ref="B1:N1"/>
    <mergeCell ref="B2:O2"/>
    <mergeCell ref="B3:O3"/>
    <mergeCell ref="E5:H5"/>
    <mergeCell ref="J5:L5"/>
    <mergeCell ref="N5:N6"/>
    <mergeCell ref="B39:D39"/>
  </mergeCells>
  <pageMargins left="0.7" right="0.7" top="0.75" bottom="0.75" header="0.3" footer="0.3"/>
  <pageSetup scale="88" orientation="portrait" r:id="rId1"/>
  <rowBreaks count="1" manualBreakCount="1">
    <brk id="45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view="pageLayout" zoomScaleNormal="100" workbookViewId="0"/>
  </sheetViews>
  <sheetFormatPr defaultRowHeight="15" x14ac:dyDescent="0.25"/>
  <cols>
    <col min="2" max="2" width="8.7109375" customWidth="1"/>
    <col min="3" max="3" width="8.7109375" style="62" customWidth="1"/>
    <col min="4" max="4" width="6.7109375" style="62" customWidth="1"/>
    <col min="5" max="8" width="8.7109375" style="62" customWidth="1"/>
    <col min="9" max="9" width="2.7109375" style="62" customWidth="1"/>
    <col min="10" max="12" width="8.7109375" style="62" customWidth="1"/>
    <col min="13" max="13" width="2.7109375" style="62" customWidth="1"/>
    <col min="14" max="14" width="10.7109375" style="62" customWidth="1"/>
  </cols>
  <sheetData>
    <row r="1" spans="2:15" x14ac:dyDescent="0.25">
      <c r="B1" s="151" t="s">
        <v>23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5" ht="30" customHeight="1" x14ac:dyDescent="0.25">
      <c r="B2" s="169" t="s">
        <v>25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93"/>
    </row>
    <row r="3" spans="2:15" ht="15.75" thickBot="1" x14ac:dyDescent="0.3">
      <c r="B3" s="165" t="s">
        <v>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" customHeight="1" x14ac:dyDescent="0.25">
      <c r="B5" s="5"/>
      <c r="C5" s="6"/>
      <c r="D5" s="6"/>
      <c r="E5" s="156" t="s">
        <v>0</v>
      </c>
      <c r="F5" s="157"/>
      <c r="G5" s="157"/>
      <c r="H5" s="158"/>
      <c r="I5" s="6"/>
      <c r="J5" s="156" t="s">
        <v>1</v>
      </c>
      <c r="K5" s="157"/>
      <c r="L5" s="158"/>
      <c r="M5" s="6"/>
      <c r="N5" s="159" t="s">
        <v>2</v>
      </c>
    </row>
    <row r="6" spans="2:15" ht="30" customHeight="1" x14ac:dyDescent="0.25">
      <c r="B6" s="5"/>
      <c r="C6" s="6" t="s">
        <v>3</v>
      </c>
      <c r="D6" s="6"/>
      <c r="E6" s="9" t="s">
        <v>4</v>
      </c>
      <c r="F6" s="10" t="s">
        <v>5</v>
      </c>
      <c r="G6" s="10" t="s">
        <v>6</v>
      </c>
      <c r="H6" s="11" t="s">
        <v>7</v>
      </c>
      <c r="I6" s="12"/>
      <c r="J6" s="9" t="s">
        <v>4</v>
      </c>
      <c r="K6" s="10" t="s">
        <v>6</v>
      </c>
      <c r="L6" s="11" t="s">
        <v>7</v>
      </c>
      <c r="M6" s="6"/>
      <c r="N6" s="160"/>
    </row>
    <row r="7" spans="2:15" x14ac:dyDescent="0.25">
      <c r="B7" s="5"/>
      <c r="C7" s="6"/>
      <c r="D7" s="6"/>
      <c r="E7" s="12"/>
      <c r="F7" s="12"/>
      <c r="G7" s="12"/>
      <c r="H7" s="12"/>
      <c r="I7" s="12"/>
      <c r="J7" s="12"/>
      <c r="K7" s="12"/>
      <c r="L7" s="12"/>
      <c r="M7" s="6"/>
      <c r="N7" s="12"/>
    </row>
    <row r="8" spans="2:15" x14ac:dyDescent="0.25">
      <c r="B8" s="5"/>
      <c r="C8" s="6">
        <v>2015</v>
      </c>
      <c r="D8" s="6"/>
      <c r="E8" s="13">
        <v>4.6454555344993986</v>
      </c>
      <c r="F8" s="14">
        <v>6.7052943173543618</v>
      </c>
      <c r="G8" s="14">
        <v>7.3919072449726837</v>
      </c>
      <c r="H8" s="15">
        <v>6.9723129967969939</v>
      </c>
      <c r="I8" s="16"/>
      <c r="J8" s="13">
        <v>5.125714619703194</v>
      </c>
      <c r="K8" s="14">
        <v>6.4493038057989054</v>
      </c>
      <c r="L8" s="15">
        <v>5.9202340562309956</v>
      </c>
      <c r="M8" s="16"/>
      <c r="N8" s="17">
        <v>5.9486106616664287</v>
      </c>
      <c r="O8" s="16"/>
    </row>
    <row r="9" spans="2:15" x14ac:dyDescent="0.25">
      <c r="B9" s="5"/>
      <c r="C9" s="6">
        <f>+C8+1</f>
        <v>2016</v>
      </c>
      <c r="D9" s="6"/>
      <c r="E9" s="20">
        <v>5.1680798610874117</v>
      </c>
      <c r="F9" s="16">
        <v>6.4678146439423756</v>
      </c>
      <c r="G9" s="16">
        <v>6.9010595715606966</v>
      </c>
      <c r="H9" s="21">
        <v>6.6820483233850076</v>
      </c>
      <c r="I9" s="16"/>
      <c r="J9" s="20">
        <v>5.3632999462912077</v>
      </c>
      <c r="K9" s="16">
        <v>6.2012671323869188</v>
      </c>
      <c r="L9" s="21">
        <v>5.893894382819008</v>
      </c>
      <c r="M9" s="16"/>
      <c r="N9" s="22">
        <v>6.1486106616664289</v>
      </c>
      <c r="O9" s="16"/>
    </row>
    <row r="10" spans="2:15" x14ac:dyDescent="0.25">
      <c r="B10" s="5"/>
      <c r="C10" s="6">
        <f t="shared" ref="C10:C38" si="0">+C9+1</f>
        <v>2017</v>
      </c>
      <c r="D10" s="6"/>
      <c r="E10" s="20">
        <v>6.2245434723674515</v>
      </c>
      <c r="F10" s="16">
        <v>7.326334505222416</v>
      </c>
      <c r="G10" s="16">
        <v>7.6935981828407369</v>
      </c>
      <c r="H10" s="21">
        <v>7.5379289346650467</v>
      </c>
      <c r="I10" s="16"/>
      <c r="J10" s="20">
        <v>6.3458645575712476</v>
      </c>
      <c r="K10" s="16">
        <v>7.0571477436669579</v>
      </c>
      <c r="L10" s="21">
        <v>6.8025599940990471</v>
      </c>
      <c r="M10" s="16"/>
      <c r="N10" s="22">
        <v>6.1486106616664289</v>
      </c>
      <c r="O10" s="16"/>
    </row>
    <row r="11" spans="2:15" x14ac:dyDescent="0.25">
      <c r="B11" s="5"/>
      <c r="C11" s="6">
        <f t="shared" si="0"/>
        <v>2018</v>
      </c>
      <c r="D11" s="6"/>
      <c r="E11" s="20">
        <v>6.5100913049469504</v>
      </c>
      <c r="F11" s="16">
        <v>7.9285923378019145</v>
      </c>
      <c r="G11" s="16">
        <v>8.4014260154202347</v>
      </c>
      <c r="H11" s="21">
        <v>8.1613007672445441</v>
      </c>
      <c r="I11" s="16"/>
      <c r="J11" s="20">
        <v>6.7580963901507474</v>
      </c>
      <c r="K11" s="16">
        <v>7.6699625762464567</v>
      </c>
      <c r="L11" s="21">
        <v>7.3203618266785462</v>
      </c>
      <c r="M11" s="16"/>
      <c r="N11" s="22">
        <v>6.2486106616664294</v>
      </c>
      <c r="O11" s="16"/>
    </row>
    <row r="12" spans="2:15" x14ac:dyDescent="0.25">
      <c r="B12" s="5"/>
      <c r="C12" s="6">
        <f t="shared" si="0"/>
        <v>2019</v>
      </c>
      <c r="D12" s="6"/>
      <c r="E12" s="20">
        <v>6.3834051326608883</v>
      </c>
      <c r="F12" s="16">
        <v>8.9658154155158503</v>
      </c>
      <c r="G12" s="16">
        <v>9.8266188431341721</v>
      </c>
      <c r="H12" s="21">
        <v>9.2697835949584828</v>
      </c>
      <c r="I12" s="16"/>
      <c r="J12" s="20">
        <v>7.0642472178646845</v>
      </c>
      <c r="K12" s="16">
        <v>8.7256604039603953</v>
      </c>
      <c r="L12" s="21">
        <v>8.0487926543924839</v>
      </c>
      <c r="M12" s="16"/>
      <c r="N12" s="22">
        <v>6.4886106616664287</v>
      </c>
      <c r="O12" s="16"/>
    </row>
    <row r="13" spans="2:15" x14ac:dyDescent="0.25">
      <c r="B13" s="5"/>
      <c r="C13" s="6">
        <f t="shared" si="0"/>
        <v>2020</v>
      </c>
      <c r="D13" s="6"/>
      <c r="E13" s="20">
        <v>6.0101572759348878</v>
      </c>
      <c r="F13" s="16">
        <v>8.5846498087898517</v>
      </c>
      <c r="G13" s="16">
        <v>9.4428139864081722</v>
      </c>
      <c r="H13" s="21">
        <v>8.8859787382324829</v>
      </c>
      <c r="I13" s="16"/>
      <c r="J13" s="20">
        <v>6.6804423611386836</v>
      </c>
      <c r="K13" s="16">
        <v>8.3418555472343954</v>
      </c>
      <c r="L13" s="21">
        <v>7.664987797666484</v>
      </c>
      <c r="M13" s="16"/>
      <c r="N13" s="22">
        <v>6.7786106616664288</v>
      </c>
      <c r="O13" s="16"/>
    </row>
    <row r="14" spans="2:15" x14ac:dyDescent="0.25">
      <c r="B14" s="5"/>
      <c r="C14" s="6">
        <f t="shared" si="0"/>
        <v>2021</v>
      </c>
      <c r="D14" s="6"/>
      <c r="E14" s="20">
        <v>6.3054866011582007</v>
      </c>
      <c r="F14" s="16">
        <v>8.9195678840131638</v>
      </c>
      <c r="G14" s="16">
        <v>9.7909283116314842</v>
      </c>
      <c r="H14" s="21">
        <v>9.2235360634557964</v>
      </c>
      <c r="I14" s="16"/>
      <c r="J14" s="20">
        <v>6.9968856863619973</v>
      </c>
      <c r="K14" s="16">
        <v>8.6794128724577053</v>
      </c>
      <c r="L14" s="21">
        <v>8.0025451228897957</v>
      </c>
      <c r="M14" s="16"/>
      <c r="N14" s="22">
        <v>7.1186106616664286</v>
      </c>
      <c r="O14" s="16"/>
    </row>
    <row r="15" spans="2:15" x14ac:dyDescent="0.25">
      <c r="B15" s="5"/>
      <c r="C15" s="6">
        <f t="shared" si="0"/>
        <v>2022</v>
      </c>
      <c r="D15" s="6"/>
      <c r="E15" s="20">
        <v>6.3965196649878058</v>
      </c>
      <c r="F15" s="16">
        <v>9.0185186978427705</v>
      </c>
      <c r="G15" s="16">
        <v>9.8925183754610906</v>
      </c>
      <c r="H15" s="21">
        <v>9.3251261272854009</v>
      </c>
      <c r="I15" s="16"/>
      <c r="J15" s="20">
        <v>7.0879187501916023</v>
      </c>
      <c r="K15" s="16">
        <v>8.7704459362873113</v>
      </c>
      <c r="L15" s="21">
        <v>8.0935781867194017</v>
      </c>
      <c r="M15" s="16"/>
      <c r="N15" s="22">
        <v>7.3686106616664286</v>
      </c>
      <c r="O15" s="16"/>
    </row>
    <row r="16" spans="2:15" x14ac:dyDescent="0.25">
      <c r="B16" s="5"/>
      <c r="C16" s="6">
        <f t="shared" si="0"/>
        <v>2023</v>
      </c>
      <c r="D16" s="6"/>
      <c r="E16" s="20">
        <v>6.474660516232662</v>
      </c>
      <c r="F16" s="16">
        <v>9.1045772990876266</v>
      </c>
      <c r="G16" s="16">
        <v>9.9812162267059481</v>
      </c>
      <c r="H16" s="21">
        <v>9.4138239785302584</v>
      </c>
      <c r="I16" s="16"/>
      <c r="J16" s="20">
        <v>7.1660596014364586</v>
      </c>
      <c r="K16" s="16">
        <v>8.8591437875321688</v>
      </c>
      <c r="L16" s="21">
        <v>8.1717190379642588</v>
      </c>
      <c r="M16" s="16"/>
      <c r="N16" s="22">
        <v>7.518610661666429</v>
      </c>
      <c r="O16" s="16"/>
    </row>
    <row r="17" spans="2:20" x14ac:dyDescent="0.25">
      <c r="B17" s="5"/>
      <c r="C17" s="6">
        <f t="shared" si="0"/>
        <v>2024</v>
      </c>
      <c r="D17" s="6"/>
      <c r="E17" s="20">
        <v>6.663165885550514</v>
      </c>
      <c r="F17" s="16">
        <v>9.3326714184054769</v>
      </c>
      <c r="G17" s="16">
        <v>10.222506596023797</v>
      </c>
      <c r="H17" s="21">
        <v>9.6445573478481101</v>
      </c>
      <c r="I17" s="16"/>
      <c r="J17" s="20">
        <v>7.3756789707543104</v>
      </c>
      <c r="K17" s="16">
        <v>9.0898771568500205</v>
      </c>
      <c r="L17" s="21">
        <v>8.3918954072821084</v>
      </c>
      <c r="M17" s="16"/>
      <c r="N17" s="22">
        <v>7.7186106616664292</v>
      </c>
      <c r="O17" s="16"/>
    </row>
    <row r="18" spans="2:20" x14ac:dyDescent="0.25">
      <c r="B18" s="5"/>
      <c r="C18" s="6">
        <f t="shared" si="0"/>
        <v>2025</v>
      </c>
      <c r="D18" s="6"/>
      <c r="E18" s="20">
        <v>6.7698582298707386</v>
      </c>
      <c r="F18" s="16">
        <v>9.4393637627257014</v>
      </c>
      <c r="G18" s="16">
        <v>10.329198940344021</v>
      </c>
      <c r="H18" s="21">
        <v>9.7512496921683329</v>
      </c>
      <c r="I18" s="16"/>
      <c r="J18" s="20">
        <v>7.482371315074535</v>
      </c>
      <c r="K18" s="16">
        <v>9.1965695011702451</v>
      </c>
      <c r="L18" s="21">
        <v>8.4985877516023347</v>
      </c>
      <c r="M18" s="16"/>
      <c r="N18" s="22">
        <v>7.8386106616664293</v>
      </c>
      <c r="O18" s="16"/>
    </row>
    <row r="19" spans="2:20" x14ac:dyDescent="0.25">
      <c r="B19" s="5"/>
      <c r="C19" s="6">
        <f t="shared" si="0"/>
        <v>2026</v>
      </c>
      <c r="D19" s="6"/>
      <c r="E19" s="20">
        <v>6.873664807105679</v>
      </c>
      <c r="F19" s="16">
        <v>9.5669235899606431</v>
      </c>
      <c r="G19" s="16">
        <v>10.464676517578964</v>
      </c>
      <c r="H19" s="21">
        <v>9.8761702694032749</v>
      </c>
      <c r="I19" s="16"/>
      <c r="J19" s="20">
        <v>7.5861778923094754</v>
      </c>
      <c r="K19" s="16">
        <v>9.3214900784051835</v>
      </c>
      <c r="L19" s="21">
        <v>8.6129513288372745</v>
      </c>
      <c r="M19" s="16"/>
      <c r="N19" s="22">
        <v>7.978610661666429</v>
      </c>
      <c r="O19" s="16"/>
    </row>
    <row r="20" spans="2:20" x14ac:dyDescent="0.25">
      <c r="B20" s="5"/>
      <c r="C20" s="6">
        <f t="shared" si="0"/>
        <v>2027</v>
      </c>
      <c r="D20" s="6"/>
      <c r="E20" s="20">
        <v>6.9641225436662051</v>
      </c>
      <c r="F20" s="16">
        <v>9.6573813265211683</v>
      </c>
      <c r="G20" s="16">
        <v>10.555134254139489</v>
      </c>
      <c r="H20" s="21">
        <v>9.9771850059638005</v>
      </c>
      <c r="I20" s="16"/>
      <c r="J20" s="20">
        <v>7.687192628870001</v>
      </c>
      <c r="K20" s="16">
        <v>9.4119478149657105</v>
      </c>
      <c r="L20" s="21">
        <v>8.7139660653978002</v>
      </c>
      <c r="M20" s="16"/>
      <c r="N20" s="22">
        <v>8.1586106616664296</v>
      </c>
      <c r="O20" s="16"/>
    </row>
    <row r="21" spans="2:20" x14ac:dyDescent="0.25">
      <c r="B21" s="5"/>
      <c r="C21" s="6">
        <f t="shared" si="0"/>
        <v>2028</v>
      </c>
      <c r="D21" s="6"/>
      <c r="E21" s="20">
        <v>7.0680664157395992</v>
      </c>
      <c r="F21" s="16">
        <v>9.7692429485945631</v>
      </c>
      <c r="G21" s="16">
        <v>10.669635126212885</v>
      </c>
      <c r="H21" s="21">
        <v>10.081128878037195</v>
      </c>
      <c r="I21" s="16"/>
      <c r="J21" s="20">
        <v>7.791136500943395</v>
      </c>
      <c r="K21" s="16">
        <v>9.526448687039105</v>
      </c>
      <c r="L21" s="21">
        <v>8.817909937471196</v>
      </c>
      <c r="M21" s="16"/>
      <c r="N21" s="22">
        <v>8.2886106616664303</v>
      </c>
      <c r="O21" s="16"/>
    </row>
    <row r="22" spans="2:20" x14ac:dyDescent="0.25">
      <c r="B22" s="5"/>
      <c r="C22" s="6">
        <f t="shared" si="0"/>
        <v>2029</v>
      </c>
      <c r="D22" s="6"/>
      <c r="E22" s="20">
        <v>7.2619004429395995</v>
      </c>
      <c r="F22" s="16">
        <v>9.9630769757945643</v>
      </c>
      <c r="G22" s="16">
        <v>10.863469153412884</v>
      </c>
      <c r="H22" s="21">
        <v>10.274962905237194</v>
      </c>
      <c r="I22" s="16"/>
      <c r="J22" s="20">
        <v>7.9849705281433954</v>
      </c>
      <c r="K22" s="16">
        <v>9.7202827142391062</v>
      </c>
      <c r="L22" s="21">
        <v>9.0117439646711972</v>
      </c>
      <c r="M22" s="16"/>
      <c r="N22" s="22">
        <v>8.4086106616664296</v>
      </c>
      <c r="O22" s="16"/>
    </row>
    <row r="23" spans="2:20" x14ac:dyDescent="0.25">
      <c r="B23" s="5"/>
      <c r="C23" s="6">
        <f t="shared" si="0"/>
        <v>2030</v>
      </c>
      <c r="D23" s="6"/>
      <c r="E23" s="20">
        <v>7.5403604429395994</v>
      </c>
      <c r="F23" s="16">
        <v>10.241536975794562</v>
      </c>
      <c r="G23" s="16">
        <v>11.141929153412883</v>
      </c>
      <c r="H23" s="21">
        <v>10.553422905237193</v>
      </c>
      <c r="I23" s="16"/>
      <c r="J23" s="20">
        <v>8.2634305281433953</v>
      </c>
      <c r="K23" s="16">
        <v>9.9987427142391052</v>
      </c>
      <c r="L23" s="21">
        <v>9.2902039646711962</v>
      </c>
      <c r="M23" s="16"/>
      <c r="N23" s="22">
        <v>8.5086106616664292</v>
      </c>
      <c r="O23" s="16"/>
    </row>
    <row r="24" spans="2:20" x14ac:dyDescent="0.25">
      <c r="B24" s="5"/>
      <c r="C24" s="6">
        <f t="shared" si="0"/>
        <v>2031</v>
      </c>
      <c r="D24" s="6"/>
      <c r="E24" s="20">
        <f>E23*(1+E$48)</f>
        <v>7.676432869418444</v>
      </c>
      <c r="F24" s="16">
        <f t="shared" ref="F24:H38" si="1">F23*(1+F$48)</f>
        <v>10.384061928810702</v>
      </c>
      <c r="G24" s="16">
        <f t="shared" si="1"/>
        <v>11.286883563308628</v>
      </c>
      <c r="H24" s="21">
        <f t="shared" si="1"/>
        <v>10.696530431238466</v>
      </c>
      <c r="I24" s="16"/>
      <c r="J24" s="20">
        <f t="shared" ref="J24:L38" si="2">J23*(1+J$48)</f>
        <v>8.4020631318585774</v>
      </c>
      <c r="K24" s="16">
        <f t="shared" si="2"/>
        <v>10.141236197173956</v>
      </c>
      <c r="L24" s="21">
        <f t="shared" si="2"/>
        <v>9.429853825529225</v>
      </c>
      <c r="M24" s="16"/>
      <c r="N24" s="22">
        <f t="shared" ref="N24:N38" si="3">N23*(1+N$48)</f>
        <v>8.6617369952022738</v>
      </c>
      <c r="O24" s="90"/>
    </row>
    <row r="25" spans="2:20" x14ac:dyDescent="0.25">
      <c r="B25" s="5"/>
      <c r="C25" s="6">
        <f t="shared" si="0"/>
        <v>2032</v>
      </c>
      <c r="D25" s="6"/>
      <c r="E25" s="23">
        <f t="shared" ref="E25:E38" si="4">E24*(1+E$48)</f>
        <v>7.8149608423380661</v>
      </c>
      <c r="F25" s="24">
        <f t="shared" si="1"/>
        <v>10.528570310903969</v>
      </c>
      <c r="G25" s="24">
        <f t="shared" si="1"/>
        <v>11.433723802907551</v>
      </c>
      <c r="H25" s="25">
        <f t="shared" si="1"/>
        <v>10.841578537483903</v>
      </c>
      <c r="I25" s="16"/>
      <c r="J25" s="23">
        <f t="shared" si="2"/>
        <v>8.5430215249353818</v>
      </c>
      <c r="K25" s="24">
        <f t="shared" si="2"/>
        <v>10.285760374693037</v>
      </c>
      <c r="L25" s="25">
        <f t="shared" si="2"/>
        <v>9.571602895803089</v>
      </c>
      <c r="M25" s="16"/>
      <c r="N25" s="26">
        <f t="shared" si="3"/>
        <v>8.8176190869875555</v>
      </c>
      <c r="O25" s="85"/>
      <c r="T25" t="s">
        <v>18</v>
      </c>
    </row>
    <row r="26" spans="2:20" x14ac:dyDescent="0.25">
      <c r="B26" s="5"/>
      <c r="C26" s="6">
        <f t="shared" si="0"/>
        <v>2033</v>
      </c>
      <c r="D26" s="6"/>
      <c r="E26" s="27">
        <f t="shared" si="4"/>
        <v>7.9559886741905617</v>
      </c>
      <c r="F26" s="28">
        <f t="shared" si="1"/>
        <v>10.675089724194699</v>
      </c>
      <c r="G26" s="28">
        <f t="shared" si="1"/>
        <v>11.582474406500619</v>
      </c>
      <c r="H26" s="29">
        <f t="shared" si="1"/>
        <v>10.988593538813745</v>
      </c>
      <c r="I26" s="16"/>
      <c r="J26" s="27">
        <f t="shared" si="2"/>
        <v>8.686344726305931</v>
      </c>
      <c r="K26" s="28">
        <f t="shared" si="2"/>
        <v>10.432344186509305</v>
      </c>
      <c r="L26" s="29">
        <f t="shared" si="2"/>
        <v>9.7154827306991063</v>
      </c>
      <c r="M26" s="16"/>
      <c r="N26" s="30">
        <f t="shared" si="3"/>
        <v>8.976306531388925</v>
      </c>
      <c r="O26" s="85"/>
    </row>
    <row r="27" spans="2:20" x14ac:dyDescent="0.25">
      <c r="B27" s="5"/>
      <c r="C27" s="6">
        <f t="shared" si="0"/>
        <v>2034</v>
      </c>
      <c r="D27" s="6"/>
      <c r="E27" s="27">
        <f t="shared" si="4"/>
        <v>8.0995614771258637</v>
      </c>
      <c r="F27" s="28">
        <f t="shared" si="1"/>
        <v>10.823648154924371</v>
      </c>
      <c r="G27" s="28">
        <f t="shared" si="1"/>
        <v>11.73316022756533</v>
      </c>
      <c r="H27" s="29">
        <f t="shared" si="1"/>
        <v>11.137602106905225</v>
      </c>
      <c r="I27" s="16"/>
      <c r="J27" s="27">
        <f t="shared" si="2"/>
        <v>8.8320724095089496</v>
      </c>
      <c r="K27" s="28">
        <f t="shared" si="2"/>
        <v>10.581016984759618</v>
      </c>
      <c r="L27" s="29">
        <f t="shared" si="2"/>
        <v>9.8615253597598063</v>
      </c>
      <c r="M27" s="16"/>
      <c r="N27" s="30">
        <f t="shared" si="3"/>
        <v>9.1378498153045911</v>
      </c>
      <c r="O27" s="85"/>
    </row>
    <row r="28" spans="2:20" x14ac:dyDescent="0.25">
      <c r="B28" s="5"/>
      <c r="C28" s="6">
        <f t="shared" si="0"/>
        <v>2035</v>
      </c>
      <c r="D28" s="6"/>
      <c r="E28" s="27">
        <f t="shared" si="4"/>
        <v>8.2457251773822708</v>
      </c>
      <c r="F28" s="28">
        <f t="shared" si="1"/>
        <v>10.974273978801177</v>
      </c>
      <c r="G28" s="28">
        <f t="shared" si="1"/>
        <v>11.885806442918259</v>
      </c>
      <c r="H28" s="29">
        <f t="shared" si="1"/>
        <v>11.288631275111383</v>
      </c>
      <c r="I28" s="16"/>
      <c r="J28" s="27">
        <f t="shared" si="2"/>
        <v>8.9802449136718607</v>
      </c>
      <c r="K28" s="28">
        <f t="shared" si="2"/>
        <v>10.731808539882252</v>
      </c>
      <c r="L28" s="29">
        <f t="shared" si="2"/>
        <v>10.00976329399413</v>
      </c>
      <c r="M28" s="16"/>
      <c r="N28" s="30">
        <f t="shared" si="3"/>
        <v>9.3023003342268833</v>
      </c>
      <c r="O28" s="85"/>
    </row>
    <row r="29" spans="2:20" x14ac:dyDescent="0.25">
      <c r="B29" s="5"/>
      <c r="C29" s="6">
        <f t="shared" si="0"/>
        <v>2036</v>
      </c>
      <c r="D29" s="6"/>
      <c r="E29" s="27">
        <f t="shared" si="4"/>
        <v>8.3945265299773855</v>
      </c>
      <c r="F29" s="28">
        <f t="shared" si="1"/>
        <v>11.126995966419988</v>
      </c>
      <c r="G29" s="28">
        <f t="shared" si="1"/>
        <v>12.04043855692165</v>
      </c>
      <c r="H29" s="29">
        <f t="shared" si="1"/>
        <v>11.441708443365496</v>
      </c>
      <c r="I29" s="16"/>
      <c r="J29" s="27">
        <f t="shared" si="2"/>
        <v>9.1309032546771274</v>
      </c>
      <c r="K29" s="28">
        <f t="shared" si="2"/>
        <v>10.884749046578166</v>
      </c>
      <c r="L29" s="29">
        <f t="shared" si="2"/>
        <v>10.160229533114808</v>
      </c>
      <c r="M29" s="16"/>
      <c r="N29" s="30">
        <f t="shared" si="3"/>
        <v>9.4697104085938832</v>
      </c>
      <c r="O29" s="85"/>
    </row>
    <row r="30" spans="2:20" x14ac:dyDescent="0.25">
      <c r="B30" s="5"/>
      <c r="C30" s="6">
        <f t="shared" si="0"/>
        <v>2037</v>
      </c>
      <c r="D30" s="6"/>
      <c r="E30" s="27">
        <f t="shared" si="4"/>
        <v>8.5460131336641645</v>
      </c>
      <c r="F30" s="28">
        <f t="shared" si="1"/>
        <v>11.281843288757734</v>
      </c>
      <c r="G30" s="28">
        <f t="shared" si="1"/>
        <v>12.197082405744718</v>
      </c>
      <c r="H30" s="29">
        <f t="shared" si="1"/>
        <v>11.596861383152014</v>
      </c>
      <c r="I30" s="16"/>
      <c r="J30" s="27">
        <f t="shared" si="2"/>
        <v>9.284089136515929</v>
      </c>
      <c r="K30" s="28">
        <f t="shared" si="2"/>
        <v>11.039869129857234</v>
      </c>
      <c r="L30" s="29">
        <f t="shared" si="2"/>
        <v>10.31295757288453</v>
      </c>
      <c r="M30" s="16"/>
      <c r="N30" s="30">
        <f t="shared" si="3"/>
        <v>9.6401333004353358</v>
      </c>
      <c r="O30" s="85"/>
    </row>
    <row r="31" spans="2:20" x14ac:dyDescent="0.25">
      <c r="B31" s="5"/>
      <c r="C31" s="6">
        <f t="shared" si="0"/>
        <v>2038</v>
      </c>
      <c r="D31" s="6"/>
      <c r="E31" s="27">
        <f t="shared" si="4"/>
        <v>8.7002334461568669</v>
      </c>
      <c r="F31" s="28">
        <f t="shared" si="1"/>
        <v>11.438845522745266</v>
      </c>
      <c r="G31" s="28">
        <f t="shared" si="1"/>
        <v>12.355764161680396</v>
      </c>
      <c r="H31" s="29">
        <f t="shared" si="1"/>
        <v>11.754118242544905</v>
      </c>
      <c r="I31" s="16"/>
      <c r="J31" s="27">
        <f t="shared" si="2"/>
        <v>9.4398449628323178</v>
      </c>
      <c r="K31" s="28">
        <f t="shared" si="2"/>
        <v>11.19719985117063</v>
      </c>
      <c r="L31" s="29">
        <f t="shared" si="2"/>
        <v>10.467981412572538</v>
      </c>
      <c r="M31" s="16"/>
      <c r="N31" s="30">
        <f t="shared" si="3"/>
        <v>9.8136232303181252</v>
      </c>
      <c r="O31" s="85"/>
    </row>
    <row r="32" spans="2:20" x14ac:dyDescent="0.25">
      <c r="B32" s="5"/>
      <c r="C32" s="6">
        <f t="shared" si="0"/>
        <v>2039</v>
      </c>
      <c r="D32" s="6"/>
      <c r="E32" s="27">
        <f t="shared" si="4"/>
        <v>8.857236799631762</v>
      </c>
      <c r="F32" s="28">
        <f t="shared" si="1"/>
        <v>11.598032656916764</v>
      </c>
      <c r="G32" s="28">
        <f t="shared" si="1"/>
        <v>12.516510337518245</v>
      </c>
      <c r="H32" s="29">
        <f t="shared" si="1"/>
        <v>11.913507551314318</v>
      </c>
      <c r="I32" s="16"/>
      <c r="J32" s="27">
        <f t="shared" si="2"/>
        <v>9.5982138486610378</v>
      </c>
      <c r="K32" s="28">
        <f t="shared" si="2"/>
        <v>11.356772714630626</v>
      </c>
      <c r="L32" s="29">
        <f t="shared" si="2"/>
        <v>10.625335562523317</v>
      </c>
      <c r="M32" s="16"/>
      <c r="N32" s="30">
        <f t="shared" si="3"/>
        <v>9.9902353945967164</v>
      </c>
      <c r="O32" s="85"/>
    </row>
    <row r="33" spans="2:16" x14ac:dyDescent="0.25">
      <c r="B33" s="5"/>
      <c r="C33" s="6">
        <f t="shared" si="0"/>
        <v>2040</v>
      </c>
      <c r="D33" s="6"/>
      <c r="E33" s="27">
        <f t="shared" si="4"/>
        <v>9.0170734165075661</v>
      </c>
      <c r="F33" s="28">
        <f t="shared" si="1"/>
        <v>11.759435097137754</v>
      </c>
      <c r="G33" s="28">
        <f t="shared" si="1"/>
        <v>12.679347790974246</v>
      </c>
      <c r="H33" s="29">
        <f t="shared" si="1"/>
        <v>12.075058226102497</v>
      </c>
      <c r="I33" s="16"/>
      <c r="J33" s="27">
        <f t="shared" si="2"/>
        <v>9.7592396323622737</v>
      </c>
      <c r="K33" s="28">
        <f t="shared" si="2"/>
        <v>11.518619673319007</v>
      </c>
      <c r="L33" s="29">
        <f t="shared" si="2"/>
        <v>10.785055051839047</v>
      </c>
      <c r="M33" s="16"/>
      <c r="N33" s="30">
        <f t="shared" si="3"/>
        <v>10.170025982974044</v>
      </c>
      <c r="O33" s="85"/>
    </row>
    <row r="34" spans="2:16" x14ac:dyDescent="0.25">
      <c r="B34" s="5"/>
      <c r="C34" s="6">
        <f t="shared" si="0"/>
        <v>2041</v>
      </c>
      <c r="D34" s="6"/>
      <c r="E34" s="27">
        <f t="shared" si="4"/>
        <v>9.1797944255106501</v>
      </c>
      <c r="F34" s="28">
        <f t="shared" si="1"/>
        <v>11.923083672412842</v>
      </c>
      <c r="G34" s="28">
        <f t="shared" si="1"/>
        <v>12.844303729178232</v>
      </c>
      <c r="H34" s="29">
        <f t="shared" si="1"/>
        <v>12.238799575669878</v>
      </c>
      <c r="I34" s="16"/>
      <c r="J34" s="27">
        <f t="shared" si="2"/>
        <v>9.9229668877566208</v>
      </c>
      <c r="K34" s="28">
        <f t="shared" si="2"/>
        <v>11.682773135685403</v>
      </c>
      <c r="L34" s="29">
        <f t="shared" si="2"/>
        <v>10.947175436177542</v>
      </c>
      <c r="M34" s="16"/>
      <c r="N34" s="30">
        <f t="shared" si="3"/>
        <v>10.353052196378441</v>
      </c>
      <c r="O34" s="85"/>
    </row>
    <row r="35" spans="2:16" x14ac:dyDescent="0.25">
      <c r="B35" s="5"/>
      <c r="C35" s="6">
        <f t="shared" si="0"/>
        <v>2042</v>
      </c>
      <c r="D35" s="6"/>
      <c r="E35" s="27">
        <f t="shared" si="4"/>
        <v>9.3454518780301541</v>
      </c>
      <c r="F35" s="28">
        <f t="shared" si="1"/>
        <v>12.089009640774277</v>
      </c>
      <c r="G35" s="28">
        <f t="shared" si="1"/>
        <v>13.011405713219697</v>
      </c>
      <c r="H35" s="29">
        <f t="shared" si="1"/>
        <v>12.404761306212334</v>
      </c>
      <c r="I35" s="16"/>
      <c r="J35" s="27">
        <f t="shared" si="2"/>
        <v>10.089440936463644</v>
      </c>
      <c r="K35" s="28">
        <f t="shared" si="2"/>
        <v>11.8492659720368</v>
      </c>
      <c r="L35" s="29">
        <f t="shared" si="2"/>
        <v>11.111732805667408</v>
      </c>
      <c r="M35" s="16"/>
      <c r="N35" s="30">
        <f t="shared" si="3"/>
        <v>10.539372265162287</v>
      </c>
      <c r="O35" s="85"/>
    </row>
    <row r="36" spans="2:16" x14ac:dyDescent="0.25">
      <c r="B36" s="5"/>
      <c r="C36" s="6">
        <f t="shared" si="0"/>
        <v>2043</v>
      </c>
      <c r="D36" s="6"/>
      <c r="E36" s="27">
        <f t="shared" si="4"/>
        <v>9.5140987647682476</v>
      </c>
      <c r="F36" s="28">
        <f t="shared" si="1"/>
        <v>12.257244695252451</v>
      </c>
      <c r="G36" s="28">
        <f t="shared" si="1"/>
        <v>13.18068166275274</v>
      </c>
      <c r="H36" s="29">
        <f t="shared" si="1"/>
        <v>12.572973526750509</v>
      </c>
      <c r="I36" s="16"/>
      <c r="J36" s="27">
        <f t="shared" si="2"/>
        <v>10.258707860447425</v>
      </c>
      <c r="K36" s="28">
        <f t="shared" si="2"/>
        <v>12.018131521119532</v>
      </c>
      <c r="L36" s="29">
        <f t="shared" si="2"/>
        <v>11.278763792942183</v>
      </c>
      <c r="M36" s="16"/>
      <c r="N36" s="30">
        <f t="shared" si="3"/>
        <v>10.729045467628175</v>
      </c>
      <c r="O36" s="85"/>
    </row>
    <row r="37" spans="2:16" x14ac:dyDescent="0.25">
      <c r="B37" s="5"/>
      <c r="C37" s="6">
        <f t="shared" si="0"/>
        <v>2044</v>
      </c>
      <c r="D37" s="6"/>
      <c r="E37" s="27">
        <f t="shared" si="4"/>
        <v>9.6857890326908631</v>
      </c>
      <c r="F37" s="28">
        <f t="shared" si="1"/>
        <v>12.427820969929492</v>
      </c>
      <c r="G37" s="28">
        <f t="shared" si="1"/>
        <v>13.35215986066093</v>
      </c>
      <c r="H37" s="29">
        <f t="shared" si="1"/>
        <v>12.743466754592243</v>
      </c>
      <c r="I37" s="16"/>
      <c r="J37" s="27">
        <f t="shared" si="2"/>
        <v>10.430814514772596</v>
      </c>
      <c r="K37" s="28">
        <f t="shared" si="2"/>
        <v>12.189403596795076</v>
      </c>
      <c r="L37" s="29">
        <f t="shared" si="2"/>
        <v>11.448305581295234</v>
      </c>
      <c r="M37" s="16"/>
      <c r="N37" s="30">
        <f t="shared" si="3"/>
        <v>10.922132148888487</v>
      </c>
      <c r="O37" s="85"/>
    </row>
    <row r="38" spans="2:16" x14ac:dyDescent="0.25">
      <c r="B38" s="5"/>
      <c r="C38" s="6">
        <f t="shared" si="0"/>
        <v>2045</v>
      </c>
      <c r="D38" s="6"/>
      <c r="E38" s="31">
        <f t="shared" si="4"/>
        <v>9.8605776022843106</v>
      </c>
      <c r="F38" s="32">
        <f t="shared" si="1"/>
        <v>12.600771046077099</v>
      </c>
      <c r="G38" s="32">
        <f t="shared" si="1"/>
        <v>13.525868957782849</v>
      </c>
      <c r="H38" s="33">
        <f t="shared" si="1"/>
        <v>12.916271920869068</v>
      </c>
      <c r="I38" s="16"/>
      <c r="J38" s="31">
        <f t="shared" si="2"/>
        <v>10.605808540574364</v>
      </c>
      <c r="K38" s="32">
        <f t="shared" si="2"/>
        <v>12.363116494810987</v>
      </c>
      <c r="L38" s="33">
        <f t="shared" si="2"/>
        <v>11.620395912957253</v>
      </c>
      <c r="M38" s="16"/>
      <c r="N38" s="34">
        <f t="shared" si="3"/>
        <v>11.118693740064373</v>
      </c>
      <c r="O38" s="85"/>
    </row>
    <row r="39" spans="2:16" x14ac:dyDescent="0.25">
      <c r="B39" s="161" t="s">
        <v>10</v>
      </c>
      <c r="C39" s="162"/>
      <c r="D39" s="16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85"/>
    </row>
    <row r="40" spans="2:16" ht="30" customHeight="1" x14ac:dyDescent="0.25">
      <c r="B40" s="152" t="s">
        <v>11</v>
      </c>
      <c r="C40" s="153"/>
      <c r="D40" s="35" t="s">
        <v>12</v>
      </c>
      <c r="E40" s="36">
        <f>-PMT($K$44,10,(NPV($K$44,E9:E18)))</f>
        <v>6.2692448619529069</v>
      </c>
      <c r="F40" s="37">
        <f t="shared" ref="F40:H40" si="5">-PMT($K$44,10,(NPV($K$44,F9:F18)))</f>
        <v>8.4515180383134023</v>
      </c>
      <c r="G40" s="37">
        <f t="shared" si="5"/>
        <v>9.1789424304335689</v>
      </c>
      <c r="H40" s="38">
        <f t="shared" si="5"/>
        <v>8.7298591764215985</v>
      </c>
      <c r="I40" s="39"/>
      <c r="J40" s="36">
        <f t="shared" ref="J40" si="6">-PMT($K$44,10,(NPV($K$44,J9:J18)))</f>
        <v>6.7972710304382566</v>
      </c>
      <c r="K40" s="37">
        <f>-PMT($K$44,10,(NPV($K$44,K9:K18)))</f>
        <v>8.2013195782171913</v>
      </c>
      <c r="L40" s="38">
        <f>-PMT($K$44,10,(NPV($K$44,L9:L18)))</f>
        <v>7.6411898524903128</v>
      </c>
      <c r="M40" s="39"/>
      <c r="N40" s="40">
        <f>-PMT($K$44,10,(NPV($K$44,N9:N18)))</f>
        <v>6.8950449429224268</v>
      </c>
      <c r="O40" s="85"/>
    </row>
    <row r="41" spans="2:16" ht="30" customHeight="1" x14ac:dyDescent="0.25">
      <c r="B41" s="152" t="s">
        <v>13</v>
      </c>
      <c r="C41" s="153"/>
      <c r="D41" s="7"/>
      <c r="E41" s="45">
        <f>-PMT($K44,15,(NPV($K44,E9:E23)))</f>
        <v>6.523612211936725</v>
      </c>
      <c r="F41" s="46">
        <f t="shared" ref="F41:H41" si="7">-PMT($K44,15,(NPV($K44,F9:F23)))</f>
        <v>8.8575870624606701</v>
      </c>
      <c r="G41" s="46">
        <f t="shared" si="7"/>
        <v>9.6355786793019842</v>
      </c>
      <c r="H41" s="47">
        <f t="shared" si="7"/>
        <v>9.1461115518578477</v>
      </c>
      <c r="I41" s="39"/>
      <c r="J41" s="45">
        <f t="shared" ref="J41:L41" si="8">-PMT($K44,15,(NPV($K44,J9:J23)))</f>
        <v>7.1083710963878328</v>
      </c>
      <c r="K41" s="46">
        <f t="shared" si="8"/>
        <v>8.6092451739369924</v>
      </c>
      <c r="L41" s="47">
        <f t="shared" si="8"/>
        <v>8.0060877846617835</v>
      </c>
      <c r="M41" s="39"/>
      <c r="N41" s="48">
        <f>-PMT($K44,15,(NPV($K44,N9:N23)))</f>
        <v>7.2973101380186272</v>
      </c>
      <c r="O41" s="85"/>
    </row>
    <row r="42" spans="2:16" ht="30" customHeight="1" x14ac:dyDescent="0.25">
      <c r="B42" s="152" t="s">
        <v>14</v>
      </c>
      <c r="C42" s="153"/>
      <c r="D42" s="35" t="s">
        <v>15</v>
      </c>
      <c r="E42" s="49">
        <f>-PMT($K$44,30,(NPV($K$44,E9:E38)))</f>
        <v>7.4001231045628026</v>
      </c>
      <c r="F42" s="50">
        <f t="shared" ref="F42:H42" si="9">-PMT($K$44,30,(NPV($K$44,F9:F38)))</f>
        <v>9.8976281047684136</v>
      </c>
      <c r="G42" s="50">
        <f t="shared" si="9"/>
        <v>10.731949469734881</v>
      </c>
      <c r="H42" s="51">
        <f t="shared" si="9"/>
        <v>10.196901275410012</v>
      </c>
      <c r="I42" s="39"/>
      <c r="J42" s="49">
        <f t="shared" ref="J42:L42" si="10">-PMT($K$44,30,(NPV($K$44,J9:J38)))</f>
        <v>8.0475981173130737</v>
      </c>
      <c r="K42" s="50">
        <f t="shared" si="10"/>
        <v>9.6521915133370939</v>
      </c>
      <c r="L42" s="51">
        <f t="shared" si="10"/>
        <v>8.9979855753650586</v>
      </c>
      <c r="M42" s="39"/>
      <c r="N42" s="52">
        <f>-PMT($K$44,30,(NPV($K$44,N9:N38)))</f>
        <v>8.3111382915326839</v>
      </c>
      <c r="O42" s="85"/>
    </row>
    <row r="43" spans="2:16" ht="15" customHeight="1" x14ac:dyDescent="0.25">
      <c r="B43" s="53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6" ht="15" customHeight="1" x14ac:dyDescent="0.25">
      <c r="B44" s="53"/>
      <c r="C44" s="54"/>
      <c r="D44" s="6" t="s">
        <v>12</v>
      </c>
      <c r="E44" s="55" t="s">
        <v>46</v>
      </c>
      <c r="F44" s="6"/>
      <c r="G44" s="6"/>
      <c r="H44" s="6"/>
      <c r="I44" s="6"/>
      <c r="J44" s="6"/>
      <c r="K44" s="56">
        <v>2.4299999999999999E-2</v>
      </c>
      <c r="L44" s="6"/>
      <c r="M44" s="6"/>
      <c r="N44" s="6"/>
      <c r="O44" s="57"/>
      <c r="P44" s="57"/>
    </row>
    <row r="45" spans="2:16" ht="15.75" thickBot="1" x14ac:dyDescent="0.3">
      <c r="B45" s="58"/>
      <c r="C45" s="59"/>
      <c r="D45" s="59" t="s">
        <v>15</v>
      </c>
      <c r="E45" s="83" t="s">
        <v>26</v>
      </c>
      <c r="F45" s="59"/>
      <c r="G45" s="59"/>
      <c r="H45" s="59"/>
      <c r="I45" s="59"/>
      <c r="J45" s="59"/>
      <c r="K45" s="59"/>
      <c r="L45" s="59"/>
      <c r="M45" s="59"/>
      <c r="N45" s="59"/>
    </row>
    <row r="47" spans="2:16" ht="15" customHeight="1" x14ac:dyDescent="0.25">
      <c r="C47" s="164" t="s">
        <v>17</v>
      </c>
    </row>
    <row r="48" spans="2:16" x14ac:dyDescent="0.25">
      <c r="C48" s="164"/>
      <c r="E48" s="63">
        <f>(E23/E14)^(1/10)-1</f>
        <v>1.8045878245284142E-2</v>
      </c>
      <c r="F48" s="63">
        <f t="shared" ref="F48:N48" si="11">(F23/F14)^(1/10)-1</f>
        <v>1.3916363662308973E-2</v>
      </c>
      <c r="G48" s="63">
        <f t="shared" si="11"/>
        <v>1.3009812564760637E-2</v>
      </c>
      <c r="H48" s="63">
        <f t="shared" si="11"/>
        <v>1.3560294824369823E-2</v>
      </c>
      <c r="I48" s="63"/>
      <c r="J48" s="63">
        <f t="shared" si="11"/>
        <v>1.6776640554190037E-2</v>
      </c>
      <c r="K48" s="63">
        <f t="shared" si="11"/>
        <v>1.4251140069033719E-2</v>
      </c>
      <c r="L48" s="63">
        <f t="shared" si="11"/>
        <v>1.5031947779520216E-2</v>
      </c>
      <c r="M48" s="63"/>
      <c r="N48" s="63">
        <f t="shared" si="11"/>
        <v>1.7996631838582022E-2</v>
      </c>
      <c r="O48" s="63"/>
    </row>
    <row r="49" spans="3:15" x14ac:dyDescent="0.25">
      <c r="C49" s="164"/>
    </row>
    <row r="51" spans="3:15" x14ac:dyDescent="0.2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5"/>
    </row>
  </sheetData>
  <mergeCells count="11">
    <mergeCell ref="B40:C40"/>
    <mergeCell ref="B41:C41"/>
    <mergeCell ref="B42:C42"/>
    <mergeCell ref="C47:C49"/>
    <mergeCell ref="B1:N1"/>
    <mergeCell ref="B3:O3"/>
    <mergeCell ref="E5:H5"/>
    <mergeCell ref="J5:L5"/>
    <mergeCell ref="N5:N6"/>
    <mergeCell ref="B39:D39"/>
    <mergeCell ref="B2:N2"/>
  </mergeCells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view="pageLayout" zoomScaleNormal="100" workbookViewId="0">
      <selection activeCell="B1" sqref="B1:I1"/>
    </sheetView>
  </sheetViews>
  <sheetFormatPr defaultRowHeight="15" x14ac:dyDescent="0.25"/>
  <cols>
    <col min="2" max="2" width="8.7109375" customWidth="1"/>
    <col min="3" max="3" width="8.7109375" style="62" customWidth="1"/>
    <col min="4" max="4" width="6.7109375" style="62" customWidth="1"/>
    <col min="5" max="8" width="18.7109375" style="62" customWidth="1"/>
    <col min="9" max="9" width="2.7109375" style="62" customWidth="1"/>
    <col min="10" max="10" width="2.7109375" customWidth="1"/>
  </cols>
  <sheetData>
    <row r="1" spans="2:14" x14ac:dyDescent="0.25">
      <c r="B1" s="151" t="s">
        <v>22</v>
      </c>
      <c r="C1" s="151"/>
      <c r="D1" s="151"/>
      <c r="E1" s="151"/>
      <c r="F1" s="151"/>
      <c r="G1" s="151"/>
      <c r="H1" s="151"/>
      <c r="I1" s="151"/>
    </row>
    <row r="2" spans="2:14" ht="15" customHeight="1" x14ac:dyDescent="0.25">
      <c r="B2" s="154" t="s">
        <v>24</v>
      </c>
      <c r="C2" s="154"/>
      <c r="D2" s="154"/>
      <c r="E2" s="154"/>
      <c r="F2" s="154"/>
      <c r="G2" s="154"/>
      <c r="H2" s="154"/>
      <c r="I2" s="154"/>
      <c r="J2" s="154"/>
    </row>
    <row r="3" spans="2:14" x14ac:dyDescent="0.25">
      <c r="B3" s="155" t="s">
        <v>16</v>
      </c>
      <c r="C3" s="155"/>
      <c r="D3" s="155"/>
      <c r="E3" s="155"/>
      <c r="F3" s="155"/>
      <c r="G3" s="155"/>
      <c r="H3" s="155"/>
      <c r="I3" s="155"/>
      <c r="J3" s="155"/>
    </row>
    <row r="4" spans="2:14" x14ac:dyDescent="0.25">
      <c r="B4" s="1"/>
      <c r="C4" s="2"/>
      <c r="D4" s="2"/>
      <c r="E4" s="2"/>
      <c r="F4" s="2"/>
      <c r="G4" s="2"/>
      <c r="H4" s="2"/>
      <c r="I4" s="2"/>
      <c r="J4" s="4"/>
    </row>
    <row r="5" spans="2:14" ht="30" customHeight="1" x14ac:dyDescent="0.25">
      <c r="B5" s="5"/>
      <c r="C5" s="6"/>
      <c r="D5" s="6"/>
      <c r="E5" s="141" t="s">
        <v>41</v>
      </c>
      <c r="F5" s="141" t="s">
        <v>42</v>
      </c>
      <c r="G5" s="141" t="s">
        <v>43</v>
      </c>
      <c r="H5" s="141" t="s">
        <v>44</v>
      </c>
      <c r="I5" s="6"/>
      <c r="J5" s="8"/>
    </row>
    <row r="6" spans="2:14" x14ac:dyDescent="0.25">
      <c r="B6" s="5"/>
      <c r="D6" s="6" t="s">
        <v>45</v>
      </c>
      <c r="E6" s="142">
        <v>1</v>
      </c>
      <c r="F6" s="142">
        <v>9</v>
      </c>
      <c r="G6" s="142">
        <v>141</v>
      </c>
      <c r="H6" s="142">
        <v>214</v>
      </c>
      <c r="I6" s="12"/>
      <c r="J6" s="8"/>
    </row>
    <row r="7" spans="2:14" x14ac:dyDescent="0.25">
      <c r="B7" s="87"/>
      <c r="C7" s="6" t="s">
        <v>3</v>
      </c>
      <c r="D7" s="12"/>
      <c r="E7" s="95"/>
      <c r="F7" s="95"/>
      <c r="G7" s="95"/>
      <c r="H7" s="95"/>
      <c r="I7" s="12"/>
      <c r="J7" s="8"/>
      <c r="N7" t="s">
        <v>18</v>
      </c>
    </row>
    <row r="8" spans="2:14" x14ac:dyDescent="0.25">
      <c r="B8" s="88"/>
      <c r="C8" s="6">
        <v>2015</v>
      </c>
      <c r="D8" s="89"/>
      <c r="E8" s="143">
        <v>521.44497603806224</v>
      </c>
      <c r="F8" s="143">
        <v>15.66</v>
      </c>
      <c r="G8" s="143">
        <v>5.7411888040197319</v>
      </c>
      <c r="H8" s="143">
        <v>4.5537500000000009</v>
      </c>
      <c r="I8" s="16"/>
      <c r="J8" s="8"/>
    </row>
    <row r="9" spans="2:14" x14ac:dyDescent="0.25">
      <c r="B9" s="88"/>
      <c r="C9" s="6">
        <f>+C8+1</f>
        <v>2016</v>
      </c>
      <c r="D9" s="89"/>
      <c r="E9" s="143">
        <v>521.64685282883488</v>
      </c>
      <c r="F9" s="143">
        <v>16.647142746445013</v>
      </c>
      <c r="G9" s="143">
        <v>6.048767722451867</v>
      </c>
      <c r="H9" s="143">
        <v>4.7260676666666672</v>
      </c>
      <c r="I9" s="16"/>
      <c r="J9" s="8"/>
    </row>
    <row r="10" spans="2:14" x14ac:dyDescent="0.25">
      <c r="B10" s="88"/>
      <c r="C10" s="6">
        <f t="shared" ref="C10:C38" si="0">+C9+1</f>
        <v>2017</v>
      </c>
      <c r="D10" s="89"/>
      <c r="E10" s="143">
        <v>522.53770146734473</v>
      </c>
      <c r="F10" s="143">
        <v>18.451649087693585</v>
      </c>
      <c r="G10" s="143">
        <v>6.9396163609617103</v>
      </c>
      <c r="H10" s="143">
        <v>5.6368919210000001</v>
      </c>
      <c r="I10" s="16"/>
      <c r="J10" s="8"/>
    </row>
    <row r="11" spans="2:14" x14ac:dyDescent="0.25">
      <c r="B11" s="88"/>
      <c r="C11" s="6">
        <f t="shared" si="0"/>
        <v>2018</v>
      </c>
      <c r="D11" s="89"/>
      <c r="E11" s="143">
        <v>522.41400032281479</v>
      </c>
      <c r="F11" s="143">
        <v>19.695445759839501</v>
      </c>
      <c r="G11" s="143">
        <v>6.7689364930275513</v>
      </c>
      <c r="H11" s="143">
        <v>6.0543018259999997</v>
      </c>
      <c r="I11" s="16"/>
      <c r="J11" s="8"/>
    </row>
    <row r="12" spans="2:14" x14ac:dyDescent="0.25">
      <c r="B12" s="88"/>
      <c r="C12" s="6">
        <f t="shared" si="0"/>
        <v>2019</v>
      </c>
      <c r="D12" s="89"/>
      <c r="E12" s="143">
        <v>522.83834819312256</v>
      </c>
      <c r="F12" s="143">
        <v>20.194454563699267</v>
      </c>
      <c r="G12" s="143">
        <v>7.2872418101438443</v>
      </c>
      <c r="H12" s="143">
        <v>5.9070766949999998</v>
      </c>
      <c r="I12" s="16"/>
      <c r="J12" s="8"/>
    </row>
    <row r="13" spans="2:14" x14ac:dyDescent="0.25">
      <c r="B13" s="88"/>
      <c r="C13" s="6">
        <f t="shared" si="0"/>
        <v>2020</v>
      </c>
      <c r="D13" s="89"/>
      <c r="E13" s="143">
        <v>522.49311892182254</v>
      </c>
      <c r="F13" s="143">
        <v>20.69577243543085</v>
      </c>
      <c r="G13" s="143">
        <v>6.9126508367161854</v>
      </c>
      <c r="H13" s="143">
        <v>5.6096773270000009</v>
      </c>
      <c r="I13" s="16"/>
      <c r="J13" s="8"/>
    </row>
    <row r="14" spans="2:14" x14ac:dyDescent="0.25">
      <c r="B14" s="88"/>
      <c r="C14" s="6">
        <f t="shared" si="0"/>
        <v>2021</v>
      </c>
      <c r="D14" s="89"/>
      <c r="E14" s="143">
        <v>522.83440747596308</v>
      </c>
      <c r="F14" s="143">
        <v>21.239944514674015</v>
      </c>
      <c r="G14" s="143">
        <v>7.3009181142609441</v>
      </c>
      <c r="H14" s="143">
        <v>5.9140280089999981</v>
      </c>
      <c r="I14" s="16"/>
      <c r="J14" s="8"/>
    </row>
    <row r="15" spans="2:14" x14ac:dyDescent="0.25">
      <c r="B15" s="88"/>
      <c r="C15" s="6">
        <f t="shared" si="0"/>
        <v>2022</v>
      </c>
      <c r="D15" s="89"/>
      <c r="E15" s="143">
        <v>522.97540557775676</v>
      </c>
      <c r="F15" s="143">
        <v>21.790948817392696</v>
      </c>
      <c r="G15" s="143">
        <v>7.4301715352036117</v>
      </c>
      <c r="H15" s="143">
        <v>6.0776655559999986</v>
      </c>
      <c r="I15" s="16"/>
      <c r="J15" s="8"/>
    </row>
    <row r="16" spans="2:14" x14ac:dyDescent="0.25">
      <c r="B16" s="88"/>
      <c r="C16" s="6">
        <f t="shared" si="0"/>
        <v>2023</v>
      </c>
      <c r="D16" s="89"/>
      <c r="E16" s="143">
        <v>523.1037642554478</v>
      </c>
      <c r="F16" s="143">
        <v>22.369738312611908</v>
      </c>
      <c r="G16" s="143">
        <v>7.5467855320435833</v>
      </c>
      <c r="H16" s="143">
        <v>6.2209137029999999</v>
      </c>
      <c r="I16" s="16"/>
      <c r="J16" s="8"/>
    </row>
    <row r="17" spans="2:10" x14ac:dyDescent="0.25">
      <c r="B17" s="88"/>
      <c r="C17" s="6">
        <f t="shared" si="0"/>
        <v>2024</v>
      </c>
      <c r="D17" s="89"/>
      <c r="E17" s="143">
        <v>523.2989234410536</v>
      </c>
      <c r="F17" s="143">
        <v>22.910832947782151</v>
      </c>
      <c r="G17" s="143">
        <v>7.7654340793514463</v>
      </c>
      <c r="H17" s="143">
        <v>6.3906785799999986</v>
      </c>
      <c r="I17" s="16"/>
      <c r="J17" s="8"/>
    </row>
    <row r="18" spans="2:10" x14ac:dyDescent="0.25">
      <c r="B18" s="88"/>
      <c r="C18" s="6">
        <f t="shared" si="0"/>
        <v>2025</v>
      </c>
      <c r="D18" s="89"/>
      <c r="E18" s="143">
        <v>523.40352377862246</v>
      </c>
      <c r="F18" s="143">
        <v>23.414146277845195</v>
      </c>
      <c r="G18" s="143">
        <v>7.8759067573458275</v>
      </c>
      <c r="H18" s="143">
        <v>6.5104379279999991</v>
      </c>
      <c r="I18" s="16"/>
      <c r="J18" s="8"/>
    </row>
    <row r="19" spans="2:10" x14ac:dyDescent="0.25">
      <c r="B19" s="88"/>
      <c r="C19" s="6">
        <f t="shared" si="0"/>
        <v>2026</v>
      </c>
      <c r="D19" s="89"/>
      <c r="E19" s="143">
        <v>523.55704493277426</v>
      </c>
      <c r="F19" s="143">
        <v>23.837136172892059</v>
      </c>
      <c r="G19" s="143">
        <v>8.0353002519232604</v>
      </c>
      <c r="H19" s="143">
        <v>6.6441650659999985</v>
      </c>
      <c r="I19" s="16"/>
      <c r="J19" s="8"/>
    </row>
    <row r="20" spans="2:10" x14ac:dyDescent="0.25">
      <c r="B20" s="88"/>
      <c r="C20" s="6">
        <f t="shared" si="0"/>
        <v>2027</v>
      </c>
      <c r="D20" s="89"/>
      <c r="E20" s="143">
        <v>523.66642898822579</v>
      </c>
      <c r="F20" s="143">
        <v>24.368361408591625</v>
      </c>
      <c r="G20" s="143">
        <v>8.1388119669492252</v>
      </c>
      <c r="H20" s="143">
        <v>6.7772920829999999</v>
      </c>
      <c r="I20" s="16"/>
      <c r="J20" s="8"/>
    </row>
    <row r="21" spans="2:10" x14ac:dyDescent="0.25">
      <c r="B21" s="88"/>
      <c r="C21" s="6">
        <f t="shared" si="0"/>
        <v>2028</v>
      </c>
      <c r="D21" s="89"/>
      <c r="E21" s="143">
        <v>523.77868474516049</v>
      </c>
      <c r="F21" s="143">
        <v>24.798547690599808</v>
      </c>
      <c r="G21" s="143">
        <v>8.2569400643094557</v>
      </c>
      <c r="H21" s="143">
        <v>6.8899666399999999</v>
      </c>
      <c r="I21" s="16"/>
      <c r="J21" s="8"/>
    </row>
    <row r="22" spans="2:10" x14ac:dyDescent="0.25">
      <c r="B22" s="88"/>
      <c r="C22" s="6">
        <f t="shared" si="0"/>
        <v>2029</v>
      </c>
      <c r="D22" s="89"/>
      <c r="E22" s="143">
        <v>523.96871810516052</v>
      </c>
      <c r="F22" s="143">
        <v>25.242482238438246</v>
      </c>
      <c r="G22" s="143">
        <v>8.4469734243094567</v>
      </c>
      <c r="H22" s="143">
        <v>7.08</v>
      </c>
      <c r="I22" s="16"/>
      <c r="J22" s="8"/>
    </row>
    <row r="23" spans="2:10" x14ac:dyDescent="0.25">
      <c r="B23" s="88"/>
      <c r="C23" s="6">
        <f t="shared" si="0"/>
        <v>2030</v>
      </c>
      <c r="D23" s="89"/>
      <c r="E23" s="143">
        <v>524.24171810516054</v>
      </c>
      <c r="F23" s="143">
        <v>25.603881014314624</v>
      </c>
      <c r="G23" s="143">
        <v>8.7199734243094564</v>
      </c>
      <c r="H23" s="143">
        <v>7.3529999999999998</v>
      </c>
      <c r="I23" s="16"/>
      <c r="J23" s="8"/>
    </row>
    <row r="24" spans="2:10" x14ac:dyDescent="0.25">
      <c r="B24" s="19"/>
      <c r="C24" s="6">
        <f t="shared" si="0"/>
        <v>2031</v>
      </c>
      <c r="D24" s="16"/>
      <c r="E24" s="143">
        <f t="shared" ref="E24:H38" si="1">E23*(1+E$48)</f>
        <v>524.38265734284118</v>
      </c>
      <c r="F24" s="143">
        <f t="shared" si="1"/>
        <v>26.086814051729945</v>
      </c>
      <c r="G24" s="143">
        <f t="shared" si="1"/>
        <v>8.8762378202256595</v>
      </c>
      <c r="H24" s="143">
        <f t="shared" si="1"/>
        <v>7.5148909850717924</v>
      </c>
      <c r="I24" s="16"/>
      <c r="J24" s="8"/>
    </row>
    <row r="25" spans="2:10" x14ac:dyDescent="0.25">
      <c r="B25" s="19"/>
      <c r="C25" s="6">
        <f t="shared" si="0"/>
        <v>2032</v>
      </c>
      <c r="D25" s="16"/>
      <c r="E25" s="143">
        <f t="shared" si="1"/>
        <v>524.52363447118955</v>
      </c>
      <c r="F25" s="143">
        <f t="shared" si="1"/>
        <v>26.578856033156406</v>
      </c>
      <c r="G25" s="143">
        <f t="shared" si="1"/>
        <v>9.0353025184183551</v>
      </c>
      <c r="H25" s="143">
        <f t="shared" si="1"/>
        <v>7.6803463236112197</v>
      </c>
      <c r="I25" s="16"/>
      <c r="J25" s="8"/>
    </row>
    <row r="26" spans="2:10" x14ac:dyDescent="0.25">
      <c r="B26" s="19"/>
      <c r="C26" s="6">
        <f t="shared" si="0"/>
        <v>2033</v>
      </c>
      <c r="D26" s="16"/>
      <c r="E26" s="143">
        <f t="shared" si="1"/>
        <v>524.66464950039222</v>
      </c>
      <c r="F26" s="143">
        <f t="shared" si="1"/>
        <v>27.080178768875282</v>
      </c>
      <c r="G26" s="143">
        <f t="shared" si="1"/>
        <v>9.1972177010982374</v>
      </c>
      <c r="H26" s="143">
        <f t="shared" si="1"/>
        <v>7.849444491980857</v>
      </c>
      <c r="I26" s="16"/>
      <c r="J26" s="8"/>
    </row>
    <row r="27" spans="2:10" x14ac:dyDescent="0.25">
      <c r="B27" s="19"/>
      <c r="C27" s="6">
        <f t="shared" si="0"/>
        <v>2034</v>
      </c>
      <c r="D27" s="16"/>
      <c r="E27" s="143">
        <f t="shared" si="1"/>
        <v>524.8057024406387</v>
      </c>
      <c r="F27" s="143">
        <f t="shared" si="1"/>
        <v>27.590957309803951</v>
      </c>
      <c r="G27" s="143">
        <f t="shared" si="1"/>
        <v>9.3620344497554431</v>
      </c>
      <c r="H27" s="143">
        <f t="shared" si="1"/>
        <v>8.022265694357186</v>
      </c>
      <c r="I27" s="16"/>
      <c r="J27" s="8"/>
    </row>
    <row r="28" spans="2:10" x14ac:dyDescent="0.25">
      <c r="B28" s="19"/>
      <c r="C28" s="6">
        <f t="shared" si="0"/>
        <v>2035</v>
      </c>
      <c r="D28" s="16"/>
      <c r="E28" s="143">
        <f t="shared" si="1"/>
        <v>524.94679330212102</v>
      </c>
      <c r="F28" s="143">
        <f t="shared" si="1"/>
        <v>28.111370008619829</v>
      </c>
      <c r="G28" s="143">
        <f t="shared" si="1"/>
        <v>9.5298047612748924</v>
      </c>
      <c r="H28" s="143">
        <f t="shared" si="1"/>
        <v>8.1988919007718657</v>
      </c>
      <c r="I28" s="16"/>
      <c r="J28" s="8"/>
    </row>
    <row r="29" spans="2:10" x14ac:dyDescent="0.25">
      <c r="B29" s="19"/>
      <c r="C29" s="6">
        <f t="shared" si="0"/>
        <v>2036</v>
      </c>
      <c r="D29" s="16"/>
      <c r="E29" s="143">
        <f t="shared" si="1"/>
        <v>525.08792209503417</v>
      </c>
      <c r="F29" s="143">
        <f t="shared" si="1"/>
        <v>28.641598582037226</v>
      </c>
      <c r="G29" s="143">
        <f t="shared" si="1"/>
        <v>9.7005815643404247</v>
      </c>
      <c r="H29" s="143">
        <f t="shared" si="1"/>
        <v>8.3794068859905657</v>
      </c>
      <c r="I29" s="16"/>
      <c r="J29" s="8"/>
    </row>
    <row r="30" spans="2:10" x14ac:dyDescent="0.25">
      <c r="B30" s="19"/>
      <c r="C30" s="6">
        <f t="shared" si="0"/>
        <v>2037</v>
      </c>
      <c r="D30" s="16"/>
      <c r="E30" s="143">
        <f t="shared" si="1"/>
        <v>525.22908882957586</v>
      </c>
      <c r="F30" s="143">
        <f t="shared" si="1"/>
        <v>29.181828174258829</v>
      </c>
      <c r="G30" s="143">
        <f t="shared" si="1"/>
        <v>9.8744187361329008</v>
      </c>
      <c r="H30" s="143">
        <f t="shared" si="1"/>
        <v>8.5638962692477918</v>
      </c>
      <c r="I30" s="16"/>
      <c r="J30" s="8"/>
    </row>
    <row r="31" spans="2:10" x14ac:dyDescent="0.25">
      <c r="B31" s="19"/>
      <c r="C31" s="6">
        <f t="shared" si="0"/>
        <v>2038</v>
      </c>
      <c r="D31" s="16"/>
      <c r="E31" s="143">
        <f t="shared" si="1"/>
        <v>525.37029351594629</v>
      </c>
      <c r="F31" s="143">
        <f t="shared" si="1"/>
        <v>29.732247421624017</v>
      </c>
      <c r="G31" s="143">
        <f t="shared" si="1"/>
        <v>10.051371119327536</v>
      </c>
      <c r="H31" s="143">
        <f t="shared" si="1"/>
        <v>8.7524475548565466</v>
      </c>
      <c r="I31" s="16"/>
      <c r="J31" s="8"/>
    </row>
    <row r="32" spans="2:10" x14ac:dyDescent="0.25">
      <c r="B32" s="19"/>
      <c r="C32" s="6">
        <f t="shared" si="0"/>
        <v>2039</v>
      </c>
      <c r="D32" s="16"/>
      <c r="E32" s="143">
        <f t="shared" si="1"/>
        <v>525.51153616434874</v>
      </c>
      <c r="F32" s="143">
        <f t="shared" si="1"/>
        <v>30.293048518476525</v>
      </c>
      <c r="G32" s="143">
        <f t="shared" si="1"/>
        <v>10.231494539395834</v>
      </c>
      <c r="H32" s="143">
        <f t="shared" si="1"/>
        <v>8.945150173712106</v>
      </c>
      <c r="I32" s="16"/>
      <c r="J32" s="8"/>
    </row>
    <row r="33" spans="2:11" x14ac:dyDescent="0.25">
      <c r="B33" s="19"/>
      <c r="C33" s="6">
        <f t="shared" si="0"/>
        <v>2040</v>
      </c>
      <c r="D33" s="16"/>
      <c r="E33" s="143">
        <f t="shared" si="1"/>
        <v>525.652816784989</v>
      </c>
      <c r="F33" s="143">
        <f t="shared" si="1"/>
        <v>30.864427284274512</v>
      </c>
      <c r="G33" s="143">
        <f t="shared" si="1"/>
        <v>10.414845822217574</v>
      </c>
      <c r="H33" s="143">
        <f t="shared" si="1"/>
        <v>9.1420955257095731</v>
      </c>
      <c r="I33" s="16"/>
      <c r="J33" s="8"/>
    </row>
    <row r="34" spans="2:11" x14ac:dyDescent="0.25">
      <c r="B34" s="19"/>
      <c r="C34" s="6">
        <f t="shared" si="0"/>
        <v>2041</v>
      </c>
      <c r="D34" s="16"/>
      <c r="E34" s="143">
        <f t="shared" si="1"/>
        <v>525.79413538807569</v>
      </c>
      <c r="F34" s="143">
        <f t="shared" si="1"/>
        <v>31.446583231966414</v>
      </c>
      <c r="G34" s="143">
        <f t="shared" si="1"/>
        <v>10.601482812008411</v>
      </c>
      <c r="H34" s="143">
        <f t="shared" si="1"/>
        <v>9.343377023095341</v>
      </c>
      <c r="I34" s="16"/>
      <c r="J34" s="8"/>
    </row>
    <row r="35" spans="2:11" x14ac:dyDescent="0.25">
      <c r="B35" s="19"/>
      <c r="C35" s="6">
        <f t="shared" si="0"/>
        <v>2042</v>
      </c>
      <c r="D35" s="16"/>
      <c r="E35" s="143">
        <f t="shared" si="1"/>
        <v>525.93549198382016</v>
      </c>
      <c r="F35" s="143">
        <f t="shared" si="1"/>
        <v>32.039719637656503</v>
      </c>
      <c r="G35" s="143">
        <f t="shared" si="1"/>
        <v>10.791464389568747</v>
      </c>
      <c r="H35" s="143">
        <f t="shared" si="1"/>
        <v>9.5490901347730315</v>
      </c>
      <c r="I35" s="16"/>
      <c r="J35" s="8"/>
    </row>
    <row r="36" spans="2:11" x14ac:dyDescent="0.25">
      <c r="B36" s="19"/>
      <c r="C36" s="6">
        <f t="shared" si="0"/>
        <v>2043</v>
      </c>
      <c r="D36" s="16"/>
      <c r="E36" s="143">
        <f t="shared" si="1"/>
        <v>526.07688658243649</v>
      </c>
      <c r="F36" s="143">
        <f t="shared" si="1"/>
        <v>32.644043611584443</v>
      </c>
      <c r="G36" s="143">
        <f t="shared" si="1"/>
        <v>10.984850490859612</v>
      </c>
      <c r="H36" s="143">
        <f t="shared" si="1"/>
        <v>9.7593324315849106</v>
      </c>
      <c r="I36" s="16"/>
      <c r="J36" s="8"/>
    </row>
    <row r="37" spans="2:11" x14ac:dyDescent="0.25">
      <c r="B37" s="19"/>
      <c r="C37" s="6">
        <f t="shared" si="0"/>
        <v>2044</v>
      </c>
      <c r="D37" s="16"/>
      <c r="E37" s="143">
        <f t="shared" si="1"/>
        <v>526.21831919414149</v>
      </c>
      <c r="F37" s="143">
        <f t="shared" si="1"/>
        <v>33.259766170443662</v>
      </c>
      <c r="G37" s="143">
        <f t="shared" si="1"/>
        <v>11.18170212591146</v>
      </c>
      <c r="H37" s="143">
        <f t="shared" si="1"/>
        <v>9.9742036325902657</v>
      </c>
      <c r="I37" s="16"/>
      <c r="J37" s="8"/>
    </row>
    <row r="38" spans="2:11" x14ac:dyDescent="0.25">
      <c r="B38" s="19"/>
      <c r="C38" s="6">
        <f t="shared" si="0"/>
        <v>2045</v>
      </c>
      <c r="D38" s="16"/>
      <c r="E38" s="143">
        <f t="shared" si="1"/>
        <v>526.35978982915481</v>
      </c>
      <c r="F38" s="143">
        <f t="shared" si="1"/>
        <v>33.887102311063735</v>
      </c>
      <c r="G38" s="143">
        <f t="shared" si="1"/>
        <v>11.382081398071781</v>
      </c>
      <c r="H38" s="143">
        <f t="shared" si="1"/>
        <v>10.193805652362698</v>
      </c>
      <c r="I38" s="16"/>
      <c r="J38" s="8"/>
    </row>
    <row r="39" spans="2:11" x14ac:dyDescent="0.25">
      <c r="B39" s="161" t="s">
        <v>10</v>
      </c>
      <c r="C39" s="162"/>
      <c r="D39" s="162"/>
      <c r="E39" s="143"/>
      <c r="F39" s="143"/>
      <c r="G39" s="143"/>
      <c r="H39" s="143"/>
      <c r="I39" s="16"/>
      <c r="J39" s="8"/>
    </row>
    <row r="40" spans="2:11" ht="30" customHeight="1" x14ac:dyDescent="0.25">
      <c r="B40" s="152" t="s">
        <v>11</v>
      </c>
      <c r="C40" s="153"/>
      <c r="D40" s="35" t="s">
        <v>12</v>
      </c>
      <c r="E40" s="143">
        <f>-PMT($G$44,10,(NPV($G$44,E9:E18)))</f>
        <v>522.72407795461277</v>
      </c>
      <c r="F40" s="143">
        <f t="shared" ref="F40:H40" si="2">-PMT($G$44,10,(NPV($G$44,F9:F18)))</f>
        <v>20.607357675568348</v>
      </c>
      <c r="G40" s="143">
        <f t="shared" si="2"/>
        <v>7.1552038607941908</v>
      </c>
      <c r="H40" s="143">
        <f t="shared" si="2"/>
        <v>5.8770367635342007</v>
      </c>
      <c r="I40" s="16"/>
      <c r="J40" s="8"/>
    </row>
    <row r="41" spans="2:11" ht="30" customHeight="1" x14ac:dyDescent="0.25">
      <c r="B41" s="152" t="s">
        <v>13</v>
      </c>
      <c r="C41" s="153"/>
      <c r="D41" s="7"/>
      <c r="E41" s="143">
        <f>-PMT($G$44,15,(NPV($G$44,E9:E23)))</f>
        <v>523.0507815795122</v>
      </c>
      <c r="F41" s="143">
        <f t="shared" ref="F41:H41" si="3">-PMT($G$44,15,(NPV($G$44,F9:F23)))</f>
        <v>21.82584658305236</v>
      </c>
      <c r="G41" s="143">
        <f t="shared" si="3"/>
        <v>7.495419750112867</v>
      </c>
      <c r="H41" s="143">
        <f t="shared" si="3"/>
        <v>6.1899625401456175</v>
      </c>
      <c r="I41" s="16"/>
      <c r="J41" s="8"/>
    </row>
    <row r="42" spans="2:11" ht="30" customHeight="1" x14ac:dyDescent="0.25">
      <c r="B42" s="152" t="s">
        <v>14</v>
      </c>
      <c r="C42" s="153"/>
      <c r="D42" s="35" t="s">
        <v>15</v>
      </c>
      <c r="E42" s="143">
        <f>-PMT($G$44,30,(NPV($G$44,E9:E38)))</f>
        <v>523.97812134740525</v>
      </c>
      <c r="F42" s="143">
        <f t="shared" ref="F42:H42" si="4">-PMT($G$44,30,(NPV($G$44,F9:F38)))</f>
        <v>25.012513819790748</v>
      </c>
      <c r="G42" s="143">
        <f t="shared" si="4"/>
        <v>8.5250829085717488</v>
      </c>
      <c r="H42" s="143">
        <f t="shared" si="4"/>
        <v>7.223840807198548</v>
      </c>
      <c r="I42" s="16"/>
      <c r="J42" s="8"/>
    </row>
    <row r="43" spans="2:11" ht="15" customHeight="1" x14ac:dyDescent="0.25">
      <c r="B43" s="53"/>
      <c r="C43" s="54"/>
      <c r="D43" s="6"/>
      <c r="E43" s="6"/>
      <c r="F43" s="6"/>
      <c r="G43" s="6"/>
      <c r="H43" s="6"/>
      <c r="I43" s="6"/>
      <c r="J43" s="8"/>
    </row>
    <row r="44" spans="2:11" ht="15" customHeight="1" x14ac:dyDescent="0.25">
      <c r="B44" s="53"/>
      <c r="C44" s="54"/>
      <c r="D44" s="6" t="s">
        <v>12</v>
      </c>
      <c r="E44" s="55" t="s">
        <v>46</v>
      </c>
      <c r="F44" s="6"/>
      <c r="G44" s="56">
        <v>2.4299999999999999E-2</v>
      </c>
      <c r="H44" s="6"/>
      <c r="I44" s="6"/>
      <c r="J44" s="8"/>
      <c r="K44" s="57"/>
    </row>
    <row r="45" spans="2:11" ht="15.75" thickBot="1" x14ac:dyDescent="0.3">
      <c r="B45" s="58"/>
      <c r="C45" s="59"/>
      <c r="D45" s="59" t="s">
        <v>15</v>
      </c>
      <c r="E45" s="83" t="s">
        <v>26</v>
      </c>
      <c r="F45" s="59"/>
      <c r="G45" s="59"/>
      <c r="H45" s="59"/>
      <c r="I45" s="59"/>
      <c r="J45" s="61"/>
    </row>
    <row r="47" spans="2:11" ht="15" customHeight="1" x14ac:dyDescent="0.25"/>
    <row r="48" spans="2:11" x14ac:dyDescent="0.25">
      <c r="B48" s="63"/>
      <c r="C48" s="63"/>
      <c r="D48" s="63"/>
      <c r="E48" s="63">
        <f t="shared" ref="E48:H48" si="5">(E23/E14)^(1/10)-1</f>
        <v>2.6884399469406794E-4</v>
      </c>
      <c r="F48" s="63">
        <f t="shared" si="5"/>
        <v>1.8861712298433364E-2</v>
      </c>
      <c r="G48" s="63">
        <f t="shared" si="5"/>
        <v>1.7920283504599954E-2</v>
      </c>
      <c r="H48" s="63">
        <f t="shared" si="5"/>
        <v>2.2016997833781193E-2</v>
      </c>
      <c r="I48" s="63"/>
    </row>
    <row r="51" spans="2:9" x14ac:dyDescent="0.25">
      <c r="B51" s="85"/>
      <c r="C51" s="86"/>
      <c r="D51" s="86"/>
      <c r="E51" s="85"/>
      <c r="F51" s="86"/>
      <c r="G51" s="86"/>
      <c r="H51" s="86"/>
      <c r="I51" s="86"/>
    </row>
  </sheetData>
  <mergeCells count="7">
    <mergeCell ref="B40:C40"/>
    <mergeCell ref="B41:C41"/>
    <mergeCell ref="B42:C42"/>
    <mergeCell ref="B1:I1"/>
    <mergeCell ref="B2:J2"/>
    <mergeCell ref="B3:J3"/>
    <mergeCell ref="B39:D39"/>
  </mergeCells>
  <pageMargins left="0.7" right="0.7" top="0.75" bottom="0.75" header="0.3" footer="0.3"/>
  <pageSetup scale="88" orientation="portrait" r:id="rId1"/>
  <headerFooter>
    <oddHeader>&amp;RRevised March 31,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U49"/>
  <sheetViews>
    <sheetView showGridLines="0" view="pageBreakPreview" topLeftCell="A19" zoomScale="70" zoomScaleNormal="85" zoomScaleSheetLayoutView="70" workbookViewId="0">
      <selection activeCell="T40" sqref="T40"/>
    </sheetView>
  </sheetViews>
  <sheetFormatPr defaultRowHeight="15" x14ac:dyDescent="0.25"/>
  <cols>
    <col min="1" max="1" width="9.140625" style="104"/>
    <col min="2" max="2" width="2.7109375" style="104" customWidth="1"/>
    <col min="3" max="3" width="18.85546875" style="105" customWidth="1"/>
    <col min="4" max="4" width="2.5703125" style="105" customWidth="1"/>
    <col min="5" max="5" width="18.7109375" style="105" customWidth="1"/>
    <col min="6" max="6" width="2.7109375" style="105" customWidth="1"/>
    <col min="7" max="9" width="10.7109375" style="105" customWidth="1"/>
    <col min="10" max="10" width="8.7109375" style="105" customWidth="1"/>
    <col min="11" max="11" width="2.7109375" style="105" customWidth="1"/>
    <col min="12" max="13" width="10.7109375" style="105" customWidth="1"/>
    <col min="14" max="14" width="8.7109375" style="105" customWidth="1"/>
    <col min="15" max="15" width="2.7109375" style="105" customWidth="1"/>
    <col min="16" max="16" width="10.7109375" style="105" customWidth="1"/>
    <col min="17" max="17" width="2.7109375" style="104" customWidth="1"/>
    <col min="18" max="16384" width="9.140625" style="104"/>
  </cols>
  <sheetData>
    <row r="1" spans="1:18" s="106" customFormat="1" ht="20.25" customHeight="1" x14ac:dyDescent="0.25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</row>
    <row r="2" spans="1:18" ht="15.75" thickBot="1" x14ac:dyDescent="0.3"/>
    <row r="3" spans="1:18" ht="14.25" customHeight="1" x14ac:dyDescent="0.25">
      <c r="B3" s="107"/>
      <c r="C3" s="172" t="s">
        <v>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08"/>
      <c r="R3" s="109"/>
    </row>
    <row r="4" spans="1:18" ht="14.25" customHeight="1" x14ac:dyDescent="0.25">
      <c r="B4" s="110"/>
      <c r="C4" s="173" t="s">
        <v>27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11"/>
      <c r="R4" s="109"/>
    </row>
    <row r="5" spans="1:18" ht="14.25" customHeight="1" thickBot="1" x14ac:dyDescent="0.3">
      <c r="B5" s="11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13"/>
      <c r="R5" s="109"/>
    </row>
    <row r="6" spans="1:18" ht="14.25" customHeight="1" x14ac:dyDescent="0.25">
      <c r="B6" s="110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1"/>
      <c r="R6" s="109"/>
    </row>
    <row r="7" spans="1:18" ht="14.25" customHeight="1" x14ac:dyDescent="0.25">
      <c r="B7" s="114"/>
      <c r="C7" s="98"/>
      <c r="D7" s="98"/>
      <c r="E7" s="174" t="s">
        <v>28</v>
      </c>
      <c r="F7" s="99"/>
      <c r="G7" s="177" t="s">
        <v>29</v>
      </c>
      <c r="H7" s="178"/>
      <c r="I7" s="178"/>
      <c r="J7" s="178"/>
      <c r="K7" s="178"/>
      <c r="L7" s="178"/>
      <c r="M7" s="178"/>
      <c r="N7" s="178"/>
      <c r="O7" s="178"/>
      <c r="P7" s="179"/>
      <c r="Q7" s="115"/>
      <c r="R7" s="109"/>
    </row>
    <row r="8" spans="1:18" ht="28.5" customHeight="1" x14ac:dyDescent="0.25">
      <c r="B8" s="114"/>
      <c r="C8" s="98"/>
      <c r="D8" s="98"/>
      <c r="E8" s="175"/>
      <c r="F8" s="99"/>
      <c r="G8" s="180" t="s">
        <v>0</v>
      </c>
      <c r="H8" s="181"/>
      <c r="I8" s="181"/>
      <c r="J8" s="182"/>
      <c r="K8" s="98"/>
      <c r="L8" s="183" t="s">
        <v>1</v>
      </c>
      <c r="M8" s="184"/>
      <c r="N8" s="185"/>
      <c r="O8" s="98"/>
      <c r="P8" s="186" t="s">
        <v>2</v>
      </c>
      <c r="Q8" s="115"/>
      <c r="R8" s="109"/>
    </row>
    <row r="9" spans="1:18" ht="30" customHeight="1" x14ac:dyDescent="0.25">
      <c r="B9" s="114"/>
      <c r="C9" s="98" t="s">
        <v>3</v>
      </c>
      <c r="D9" s="98"/>
      <c r="E9" s="176"/>
      <c r="F9" s="99"/>
      <c r="G9" s="100" t="s">
        <v>4</v>
      </c>
      <c r="H9" s="101" t="s">
        <v>5</v>
      </c>
      <c r="I9" s="101" t="s">
        <v>6</v>
      </c>
      <c r="J9" s="102" t="s">
        <v>7</v>
      </c>
      <c r="K9" s="103"/>
      <c r="L9" s="100" t="s">
        <v>4</v>
      </c>
      <c r="M9" s="101" t="s">
        <v>6</v>
      </c>
      <c r="N9" s="102" t="s">
        <v>7</v>
      </c>
      <c r="O9" s="98"/>
      <c r="P9" s="187"/>
      <c r="Q9" s="115"/>
      <c r="R9" s="109"/>
    </row>
    <row r="10" spans="1:18" x14ac:dyDescent="0.25">
      <c r="B10" s="114"/>
      <c r="C10" s="98"/>
      <c r="D10" s="98"/>
      <c r="E10" s="116">
        <v>1</v>
      </c>
      <c r="F10" s="99"/>
      <c r="G10" s="103">
        <v>2</v>
      </c>
      <c r="H10" s="103">
        <v>3</v>
      </c>
      <c r="I10" s="103">
        <v>4</v>
      </c>
      <c r="J10" s="103">
        <v>5</v>
      </c>
      <c r="K10" s="103"/>
      <c r="L10" s="103">
        <v>6</v>
      </c>
      <c r="M10" s="103">
        <v>7</v>
      </c>
      <c r="N10" s="103">
        <v>8</v>
      </c>
      <c r="O10" s="98"/>
      <c r="P10" s="103">
        <v>9</v>
      </c>
      <c r="Q10" s="115"/>
      <c r="R10" s="109"/>
    </row>
    <row r="11" spans="1:18" x14ac:dyDescent="0.25">
      <c r="B11" s="114"/>
      <c r="C11" s="116"/>
      <c r="D11" s="116"/>
      <c r="E11" s="98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9"/>
    </row>
    <row r="12" spans="1:18" x14ac:dyDescent="0.25">
      <c r="B12" s="114"/>
      <c r="C12" s="116">
        <v>2016</v>
      </c>
      <c r="D12" s="116"/>
      <c r="E12" s="120">
        <v>6.0361140000000001E-2</v>
      </c>
      <c r="F12" s="121"/>
      <c r="G12" s="120">
        <v>3.2805271036541543</v>
      </c>
      <c r="H12" s="120">
        <v>3.1489235904533537</v>
      </c>
      <c r="I12" s="120">
        <v>3.1063101150377919</v>
      </c>
      <c r="J12" s="120">
        <v>3.140965358413359</v>
      </c>
      <c r="K12" s="120"/>
      <c r="L12" s="120">
        <v>3.2316592383472651</v>
      </c>
      <c r="M12" s="120">
        <v>3.1477737583284862</v>
      </c>
      <c r="N12" s="120">
        <v>3.1844317130966924</v>
      </c>
      <c r="O12" s="120"/>
      <c r="P12" s="120">
        <v>3.1612206796957927</v>
      </c>
      <c r="Q12" s="119"/>
      <c r="R12" s="109"/>
    </row>
    <row r="13" spans="1:18" x14ac:dyDescent="0.25">
      <c r="B13" s="114"/>
      <c r="C13" s="116">
        <v>2017</v>
      </c>
      <c r="D13" s="116"/>
      <c r="E13" s="120">
        <v>6.0361140000000001E-2</v>
      </c>
      <c r="F13" s="121"/>
      <c r="G13" s="120">
        <v>1.970600163401945</v>
      </c>
      <c r="H13" s="120">
        <v>1.8708252673357382</v>
      </c>
      <c r="I13" s="120">
        <v>1.8385179605078403</v>
      </c>
      <c r="J13" s="120">
        <v>1.8647917523075357</v>
      </c>
      <c r="K13" s="120"/>
      <c r="L13" s="120">
        <v>1.9335511054901486</v>
      </c>
      <c r="M13" s="120">
        <v>1.869953524796637</v>
      </c>
      <c r="N13" s="120">
        <v>1.8977456675597013</v>
      </c>
      <c r="O13" s="120"/>
      <c r="P13" s="120">
        <v>1.8801482768150448</v>
      </c>
      <c r="Q13" s="119"/>
      <c r="R13" s="109"/>
    </row>
    <row r="14" spans="1:18" x14ac:dyDescent="0.25">
      <c r="B14" s="114"/>
      <c r="C14" s="116">
        <v>2018</v>
      </c>
      <c r="D14" s="116"/>
      <c r="E14" s="120">
        <v>6.0361140000000001E-2</v>
      </c>
      <c r="F14" s="121"/>
      <c r="G14" s="120">
        <v>0.9277080144741533</v>
      </c>
      <c r="H14" s="120">
        <v>0.85410413293926635</v>
      </c>
      <c r="I14" s="120">
        <v>0.83027105189156536</v>
      </c>
      <c r="J14" s="120">
        <v>0.84965321248849379</v>
      </c>
      <c r="K14" s="120"/>
      <c r="L14" s="120">
        <v>0.90037694646973743</v>
      </c>
      <c r="M14" s="120">
        <v>0.85346104898622133</v>
      </c>
      <c r="N14" s="120">
        <v>0.8739632961865178</v>
      </c>
      <c r="O14" s="120"/>
      <c r="P14" s="120">
        <v>0.86098171149177305</v>
      </c>
      <c r="Q14" s="119"/>
      <c r="R14" s="109"/>
    </row>
    <row r="15" spans="1:18" x14ac:dyDescent="0.25">
      <c r="B15" s="114"/>
      <c r="C15" s="116">
        <v>2019</v>
      </c>
      <c r="D15" s="116"/>
      <c r="E15" s="120">
        <v>6.0361140000000001E-2</v>
      </c>
      <c r="F15" s="121"/>
      <c r="G15" s="120">
        <v>0.6006665636483578</v>
      </c>
      <c r="H15" s="120">
        <v>0.5353491721428103</v>
      </c>
      <c r="I15" s="120">
        <v>0.51419927280172351</v>
      </c>
      <c r="J15" s="120">
        <v>0.53139934629693597</v>
      </c>
      <c r="K15" s="120"/>
      <c r="L15" s="120">
        <v>0.5764124885658769</v>
      </c>
      <c r="M15" s="120">
        <v>0.53477848802322248</v>
      </c>
      <c r="N15" s="120">
        <v>0.55297254626036241</v>
      </c>
      <c r="O15" s="120"/>
      <c r="P15" s="120">
        <v>0.54145245747989268</v>
      </c>
      <c r="Q15" s="119"/>
      <c r="R15" s="109"/>
    </row>
    <row r="16" spans="1:18" x14ac:dyDescent="0.25">
      <c r="B16" s="114"/>
      <c r="C16" s="116">
        <v>2020</v>
      </c>
      <c r="D16" s="116"/>
      <c r="E16" s="120">
        <v>6.0361140000000001E-2</v>
      </c>
      <c r="F16" s="121"/>
      <c r="G16" s="120">
        <v>0.59142766901555222</v>
      </c>
      <c r="H16" s="120">
        <v>0.52643688212075412</v>
      </c>
      <c r="I16" s="120">
        <v>0.50539273799252071</v>
      </c>
      <c r="J16" s="120">
        <v>0.52250680647162218</v>
      </c>
      <c r="K16" s="120"/>
      <c r="L16" s="120">
        <v>0.56729487086359187</v>
      </c>
      <c r="M16" s="120">
        <v>0.52586905157600228</v>
      </c>
      <c r="N16" s="120">
        <v>0.54397213460467886</v>
      </c>
      <c r="O16" s="120"/>
      <c r="P16" s="120">
        <v>0.53250964938162659</v>
      </c>
      <c r="Q16" s="119"/>
      <c r="R16" s="109"/>
    </row>
    <row r="17" spans="2:21" x14ac:dyDescent="0.25">
      <c r="B17" s="114"/>
      <c r="C17" s="116">
        <v>2021</v>
      </c>
      <c r="D17" s="116"/>
      <c r="E17" s="120">
        <v>6.0361140000000001E-2</v>
      </c>
      <c r="F17" s="121"/>
      <c r="G17" s="120">
        <v>0.11708668825</v>
      </c>
      <c r="H17" s="120">
        <v>6.4018317667570004E-2</v>
      </c>
      <c r="I17" s="120">
        <v>4.6834675300000003E-2</v>
      </c>
      <c r="J17" s="120">
        <v>6.0809205716014003E-2</v>
      </c>
      <c r="K17" s="120"/>
      <c r="L17" s="120">
        <v>9.7380998617525014E-2</v>
      </c>
      <c r="M17" s="120">
        <v>6.3554654382100007E-2</v>
      </c>
      <c r="N17" s="120">
        <v>7.8336766812980727E-2</v>
      </c>
      <c r="O17" s="120"/>
      <c r="P17" s="120">
        <v>6.897704918720049E-2</v>
      </c>
      <c r="Q17" s="119"/>
      <c r="R17" s="109"/>
    </row>
    <row r="18" spans="2:21" x14ac:dyDescent="0.25">
      <c r="B18" s="114"/>
      <c r="C18" s="116">
        <v>2022</v>
      </c>
      <c r="D18" s="116"/>
      <c r="E18" s="120">
        <v>6.0361140000000001E-2</v>
      </c>
      <c r="F18" s="121"/>
      <c r="G18" s="120">
        <v>0.1170194235</v>
      </c>
      <c r="H18" s="120">
        <v>6.3981539992860006E-2</v>
      </c>
      <c r="I18" s="120">
        <v>4.6807769400000004E-2</v>
      </c>
      <c r="J18" s="120">
        <v>6.0774271633572005E-2</v>
      </c>
      <c r="K18" s="120"/>
      <c r="L18" s="120">
        <v>9.7325054524950008E-2</v>
      </c>
      <c r="M18" s="120">
        <v>6.3518143075800004E-2</v>
      </c>
      <c r="N18" s="120">
        <v>7.8291763379078561E-2</v>
      </c>
      <c r="O18" s="120"/>
      <c r="P18" s="120">
        <v>6.8937422786978064E-2</v>
      </c>
      <c r="Q18" s="119"/>
      <c r="R18" s="109"/>
      <c r="T18" s="122"/>
    </row>
    <row r="19" spans="2:21" x14ac:dyDescent="0.25">
      <c r="B19" s="114"/>
      <c r="C19" s="116">
        <v>2023</v>
      </c>
      <c r="D19" s="116"/>
      <c r="E19" s="120">
        <v>6.0361140000000001E-2</v>
      </c>
      <c r="F19" s="121"/>
      <c r="G19" s="120">
        <v>0.117054826</v>
      </c>
      <c r="H19" s="120">
        <v>6.4000896663760007E-2</v>
      </c>
      <c r="I19" s="120">
        <v>4.6821930400000003E-2</v>
      </c>
      <c r="J19" s="120">
        <v>6.0792657992752006E-2</v>
      </c>
      <c r="K19" s="120"/>
      <c r="L19" s="120">
        <v>9.7354498784199994E-2</v>
      </c>
      <c r="M19" s="120">
        <v>6.3537359552800002E-2</v>
      </c>
      <c r="N19" s="120">
        <v>7.8315449396921796E-2</v>
      </c>
      <c r="O19" s="120"/>
      <c r="P19" s="120">
        <v>6.8958278787095123E-2</v>
      </c>
      <c r="Q19" s="119"/>
      <c r="R19" s="109"/>
      <c r="U19" s="123"/>
    </row>
    <row r="20" spans="2:21" x14ac:dyDescent="0.25">
      <c r="B20" s="114"/>
      <c r="C20" s="116">
        <v>2024</v>
      </c>
      <c r="D20" s="116"/>
      <c r="E20" s="120">
        <v>6.0361140000000001E-2</v>
      </c>
      <c r="F20" s="121"/>
      <c r="G20" s="120">
        <v>0.11692779164368615</v>
      </c>
      <c r="H20" s="120">
        <v>6.3931439359101838E-2</v>
      </c>
      <c r="I20" s="120">
        <v>4.6771116657474465E-2</v>
      </c>
      <c r="J20" s="120">
        <v>6.0726682445731692E-2</v>
      </c>
      <c r="K20" s="120"/>
      <c r="L20" s="120">
        <v>9.7248844310053775E-2</v>
      </c>
      <c r="M20" s="120">
        <v>6.3468405304192843E-2</v>
      </c>
      <c r="N20" s="120">
        <v>7.8230457149754073E-2</v>
      </c>
      <c r="O20" s="120"/>
      <c r="P20" s="120">
        <v>6.888344145780613E-2</v>
      </c>
      <c r="Q20" s="119"/>
      <c r="R20" s="109"/>
    </row>
    <row r="21" spans="2:21" x14ac:dyDescent="0.25">
      <c r="B21" s="114"/>
      <c r="C21" s="116">
        <v>2025</v>
      </c>
      <c r="D21" s="116"/>
      <c r="E21" s="120">
        <v>6.0361140000000001E-2</v>
      </c>
      <c r="F21" s="121"/>
      <c r="G21" s="120">
        <v>0.11680089515206558</v>
      </c>
      <c r="H21" s="120">
        <v>6.3862057433343389E-2</v>
      </c>
      <c r="I21" s="120">
        <v>4.6720358060826236E-2</v>
      </c>
      <c r="J21" s="120">
        <v>6.066077849901557E-2</v>
      </c>
      <c r="K21" s="120"/>
      <c r="L21" s="120">
        <v>9.7143304497972954E-2</v>
      </c>
      <c r="M21" s="120">
        <v>6.3399525888541197E-2</v>
      </c>
      <c r="N21" s="120">
        <v>7.8145557140862881E-2</v>
      </c>
      <c r="O21" s="120"/>
      <c r="P21" s="120">
        <v>6.8808685346116422E-2</v>
      </c>
      <c r="Q21" s="119"/>
      <c r="R21" s="109"/>
    </row>
    <row r="22" spans="2:21" x14ac:dyDescent="0.25">
      <c r="B22" s="114"/>
      <c r="C22" s="116">
        <v>2026</v>
      </c>
      <c r="D22" s="116"/>
      <c r="E22" s="120">
        <v>6.0361140000000001E-2</v>
      </c>
      <c r="F22" s="121"/>
      <c r="G22" s="120">
        <v>0.11667413637551995</v>
      </c>
      <c r="H22" s="120">
        <v>6.3792750804679291E-2</v>
      </c>
      <c r="I22" s="120">
        <v>4.6669654550207981E-2</v>
      </c>
      <c r="J22" s="120">
        <v>6.0594946074899042E-2</v>
      </c>
      <c r="K22" s="120"/>
      <c r="L22" s="120">
        <v>9.7037879223519946E-2</v>
      </c>
      <c r="M22" s="120">
        <v>6.3330721224632236E-2</v>
      </c>
      <c r="N22" s="120">
        <v>7.8060749270146168E-2</v>
      </c>
      <c r="O22" s="120"/>
      <c r="P22" s="120">
        <v>6.8734010363884213E-2</v>
      </c>
      <c r="Q22" s="119"/>
      <c r="R22" s="109"/>
    </row>
    <row r="23" spans="2:21" x14ac:dyDescent="0.25">
      <c r="B23" s="114"/>
      <c r="C23" s="116">
        <v>2027</v>
      </c>
      <c r="D23" s="116"/>
      <c r="E23" s="120">
        <v>6.0361140000000001E-2</v>
      </c>
      <c r="F23" s="121"/>
      <c r="G23" s="120">
        <v>0.1165475151645932</v>
      </c>
      <c r="H23" s="120">
        <v>6.372351939139298E-2</v>
      </c>
      <c r="I23" s="120">
        <v>4.6619006065837285E-2</v>
      </c>
      <c r="J23" s="120">
        <v>6.0529185095761814E-2</v>
      </c>
      <c r="K23" s="120"/>
      <c r="L23" s="120">
        <v>9.6932568362392182E-2</v>
      </c>
      <c r="M23" s="120">
        <v>6.3261991231341186E-2</v>
      </c>
      <c r="N23" s="120">
        <v>7.7976033437610476E-2</v>
      </c>
      <c r="O23" s="120"/>
      <c r="P23" s="120">
        <v>6.8659416423063294E-2</v>
      </c>
      <c r="Q23" s="119"/>
      <c r="R23" s="109"/>
    </row>
    <row r="24" spans="2:21" x14ac:dyDescent="0.25">
      <c r="B24" s="114"/>
      <c r="C24" s="116">
        <v>2028</v>
      </c>
      <c r="D24" s="116"/>
      <c r="E24" s="120">
        <v>6.0361140000000001E-2</v>
      </c>
      <c r="F24" s="121"/>
      <c r="G24" s="120">
        <v>0.11642103136999159</v>
      </c>
      <c r="H24" s="120">
        <v>6.3654363111856599E-2</v>
      </c>
      <c r="I24" s="120">
        <v>4.6568412547996638E-2</v>
      </c>
      <c r="J24" s="120">
        <v>6.0463495484067875E-2</v>
      </c>
      <c r="K24" s="120"/>
      <c r="L24" s="120">
        <v>9.6827371790422001E-2</v>
      </c>
      <c r="M24" s="120">
        <v>6.3193335827631439E-2</v>
      </c>
      <c r="N24" s="120">
        <v>7.7891409543370912E-2</v>
      </c>
      <c r="O24" s="120"/>
      <c r="P24" s="120">
        <v>6.8584903435703087E-2</v>
      </c>
      <c r="Q24" s="119"/>
      <c r="R24" s="109"/>
    </row>
    <row r="25" spans="2:21" x14ac:dyDescent="0.25">
      <c r="B25" s="114"/>
      <c r="C25" s="116">
        <v>2029</v>
      </c>
      <c r="D25" s="116"/>
      <c r="E25" s="120">
        <v>6.0361140000000001E-2</v>
      </c>
      <c r="F25" s="121"/>
      <c r="G25" s="120">
        <v>0.11629468484258329</v>
      </c>
      <c r="H25" s="120">
        <v>6.3585281884530845E-2</v>
      </c>
      <c r="I25" s="120">
        <v>4.651787393703332E-2</v>
      </c>
      <c r="J25" s="120">
        <v>6.0397877162365325E-2</v>
      </c>
      <c r="K25" s="120"/>
      <c r="L25" s="120">
        <v>9.6722289383576535E-2</v>
      </c>
      <c r="M25" s="120">
        <v>6.3124754932554206E-2</v>
      </c>
      <c r="N25" s="120">
        <v>7.7806877487650958E-2</v>
      </c>
      <c r="O25" s="120"/>
      <c r="P25" s="120">
        <v>6.851047131394844E-2</v>
      </c>
      <c r="Q25" s="119"/>
      <c r="R25" s="109"/>
    </row>
    <row r="26" spans="2:21" x14ac:dyDescent="0.25">
      <c r="B26" s="114"/>
      <c r="C26" s="116">
        <v>2030</v>
      </c>
      <c r="D26" s="116"/>
      <c r="E26" s="120">
        <v>6.0361140000000001E-2</v>
      </c>
      <c r="F26" s="121"/>
      <c r="G26" s="120">
        <v>0.11616847543339841</v>
      </c>
      <c r="H26" s="120">
        <v>6.3516275627964913E-2</v>
      </c>
      <c r="I26" s="120">
        <v>4.6467390173359366E-2</v>
      </c>
      <c r="J26" s="120">
        <v>6.0332330053286337E-2</v>
      </c>
      <c r="K26" s="120"/>
      <c r="L26" s="120">
        <v>9.6617321017957447E-2</v>
      </c>
      <c r="M26" s="120">
        <v>6.3056248465248654E-2</v>
      </c>
      <c r="N26" s="120">
        <v>7.7722437170782394E-2</v>
      </c>
      <c r="O26" s="120"/>
      <c r="P26" s="120">
        <v>6.8436119970039511E-2</v>
      </c>
      <c r="Q26" s="119"/>
      <c r="R26" s="109"/>
    </row>
    <row r="27" spans="2:21" x14ac:dyDescent="0.25">
      <c r="B27" s="114"/>
      <c r="C27" s="116">
        <v>2031</v>
      </c>
      <c r="D27" s="116"/>
      <c r="E27" s="120">
        <v>6.0361140000000001E-2</v>
      </c>
      <c r="F27" s="121"/>
      <c r="G27" s="124">
        <v>0.11616847543339841</v>
      </c>
      <c r="H27" s="124">
        <v>6.3516275627964913E-2</v>
      </c>
      <c r="I27" s="124">
        <v>4.6467390173359366E-2</v>
      </c>
      <c r="J27" s="124">
        <v>6.0332330053286337E-2</v>
      </c>
      <c r="K27" s="124">
        <v>0</v>
      </c>
      <c r="L27" s="124">
        <v>9.6617321017957447E-2</v>
      </c>
      <c r="M27" s="124">
        <v>6.3056248465248654E-2</v>
      </c>
      <c r="N27" s="124">
        <v>7.7722437170782394E-2</v>
      </c>
      <c r="O27" s="124">
        <v>0</v>
      </c>
      <c r="P27" s="124">
        <v>6.8436119970039511E-2</v>
      </c>
      <c r="Q27" s="119"/>
      <c r="R27" s="109"/>
    </row>
    <row r="28" spans="2:21" x14ac:dyDescent="0.25">
      <c r="B28" s="114"/>
      <c r="C28" s="116">
        <v>2032</v>
      </c>
      <c r="D28" s="116"/>
      <c r="E28" s="120">
        <v>6.0361140000000001E-2</v>
      </c>
      <c r="F28" s="121"/>
      <c r="G28" s="124">
        <v>0.11616847543339841</v>
      </c>
      <c r="H28" s="124">
        <v>6.3516275627964913E-2</v>
      </c>
      <c r="I28" s="124">
        <v>4.6467390173359366E-2</v>
      </c>
      <c r="J28" s="124">
        <v>6.0332330053286337E-2</v>
      </c>
      <c r="K28" s="124">
        <v>0</v>
      </c>
      <c r="L28" s="124">
        <v>9.6617321017957447E-2</v>
      </c>
      <c r="M28" s="124">
        <v>6.3056248465248654E-2</v>
      </c>
      <c r="N28" s="124">
        <v>7.7722437170782394E-2</v>
      </c>
      <c r="O28" s="124">
        <v>0</v>
      </c>
      <c r="P28" s="124">
        <v>6.8436119970039511E-2</v>
      </c>
      <c r="Q28" s="119"/>
      <c r="R28" s="109"/>
    </row>
    <row r="29" spans="2:21" x14ac:dyDescent="0.25">
      <c r="B29" s="114"/>
      <c r="C29" s="116">
        <v>2033</v>
      </c>
      <c r="D29" s="116"/>
      <c r="E29" s="120">
        <v>6.0361140000000001E-2</v>
      </c>
      <c r="F29" s="121"/>
      <c r="G29" s="124">
        <v>0.11616847543339841</v>
      </c>
      <c r="H29" s="124">
        <v>6.3516275627964913E-2</v>
      </c>
      <c r="I29" s="124">
        <v>4.6467390173359366E-2</v>
      </c>
      <c r="J29" s="124">
        <v>6.0332330053286337E-2</v>
      </c>
      <c r="K29" s="124">
        <v>0</v>
      </c>
      <c r="L29" s="124">
        <v>9.6617321017957447E-2</v>
      </c>
      <c r="M29" s="124">
        <v>6.3056248465248654E-2</v>
      </c>
      <c r="N29" s="124">
        <v>7.7722437170782394E-2</v>
      </c>
      <c r="O29" s="124">
        <v>0</v>
      </c>
      <c r="P29" s="124">
        <v>6.8436119970039511E-2</v>
      </c>
      <c r="Q29" s="119"/>
      <c r="R29" s="109"/>
    </row>
    <row r="30" spans="2:21" x14ac:dyDescent="0.25">
      <c r="B30" s="114"/>
      <c r="C30" s="116">
        <v>2034</v>
      </c>
      <c r="D30" s="116"/>
      <c r="E30" s="120">
        <v>6.0361140000000001E-2</v>
      </c>
      <c r="F30" s="121"/>
      <c r="G30" s="124">
        <v>0.11616847543339841</v>
      </c>
      <c r="H30" s="124">
        <v>6.3516275627964913E-2</v>
      </c>
      <c r="I30" s="124">
        <v>4.6467390173359366E-2</v>
      </c>
      <c r="J30" s="124">
        <v>6.0332330053286337E-2</v>
      </c>
      <c r="K30" s="124">
        <v>0</v>
      </c>
      <c r="L30" s="124">
        <v>9.6617321017957447E-2</v>
      </c>
      <c r="M30" s="124">
        <v>6.3056248465248654E-2</v>
      </c>
      <c r="N30" s="124">
        <v>7.7722437170782394E-2</v>
      </c>
      <c r="O30" s="124">
        <v>0</v>
      </c>
      <c r="P30" s="124">
        <v>6.8436119970039511E-2</v>
      </c>
      <c r="Q30" s="119"/>
      <c r="R30" s="109"/>
    </row>
    <row r="31" spans="2:21" x14ac:dyDescent="0.25">
      <c r="B31" s="114"/>
      <c r="C31" s="116">
        <v>2035</v>
      </c>
      <c r="D31" s="116"/>
      <c r="E31" s="120">
        <v>6.0361140000000001E-2</v>
      </c>
      <c r="F31" s="121"/>
      <c r="G31" s="124">
        <v>0.11616847543339841</v>
      </c>
      <c r="H31" s="124">
        <v>6.3516275627964913E-2</v>
      </c>
      <c r="I31" s="124">
        <v>4.6467390173359366E-2</v>
      </c>
      <c r="J31" s="124">
        <v>6.0332330053286337E-2</v>
      </c>
      <c r="K31" s="124">
        <v>0</v>
      </c>
      <c r="L31" s="124">
        <v>9.6617321017957447E-2</v>
      </c>
      <c r="M31" s="124">
        <v>6.3056248465248654E-2</v>
      </c>
      <c r="N31" s="124">
        <v>7.7722437170782394E-2</v>
      </c>
      <c r="O31" s="124">
        <v>0</v>
      </c>
      <c r="P31" s="124">
        <v>6.8436119970039511E-2</v>
      </c>
      <c r="Q31" s="119"/>
      <c r="R31" s="109"/>
    </row>
    <row r="32" spans="2:21" x14ac:dyDescent="0.25">
      <c r="B32" s="114"/>
      <c r="C32" s="116">
        <v>2036</v>
      </c>
      <c r="D32" s="116"/>
      <c r="E32" s="120">
        <v>6.0361140000000001E-2</v>
      </c>
      <c r="F32" s="121"/>
      <c r="G32" s="124">
        <v>0.11616847543339841</v>
      </c>
      <c r="H32" s="124">
        <v>6.3516275627964913E-2</v>
      </c>
      <c r="I32" s="124">
        <v>4.6467390173359366E-2</v>
      </c>
      <c r="J32" s="124">
        <v>6.0332330053286337E-2</v>
      </c>
      <c r="K32" s="124">
        <v>0</v>
      </c>
      <c r="L32" s="124">
        <v>9.6617321017957447E-2</v>
      </c>
      <c r="M32" s="124">
        <v>6.3056248465248654E-2</v>
      </c>
      <c r="N32" s="124">
        <v>7.7722437170782394E-2</v>
      </c>
      <c r="O32" s="124">
        <v>0</v>
      </c>
      <c r="P32" s="124">
        <v>6.8436119970039511E-2</v>
      </c>
      <c r="Q32" s="119"/>
      <c r="R32" s="109"/>
    </row>
    <row r="33" spans="2:18" x14ac:dyDescent="0.25">
      <c r="B33" s="114"/>
      <c r="C33" s="116">
        <v>2037</v>
      </c>
      <c r="D33" s="116"/>
      <c r="E33" s="120">
        <v>6.0361140000000001E-2</v>
      </c>
      <c r="F33" s="121"/>
      <c r="G33" s="124">
        <v>0.11616847543339841</v>
      </c>
      <c r="H33" s="124">
        <v>6.3516275627964913E-2</v>
      </c>
      <c r="I33" s="124">
        <v>4.6467390173359366E-2</v>
      </c>
      <c r="J33" s="124">
        <v>6.0332330053286337E-2</v>
      </c>
      <c r="K33" s="124">
        <v>0</v>
      </c>
      <c r="L33" s="124">
        <v>9.6617321017957447E-2</v>
      </c>
      <c r="M33" s="124">
        <v>6.3056248465248654E-2</v>
      </c>
      <c r="N33" s="124">
        <v>7.7722437170782394E-2</v>
      </c>
      <c r="O33" s="124">
        <v>0</v>
      </c>
      <c r="P33" s="124">
        <v>6.8436119970039511E-2</v>
      </c>
      <c r="Q33" s="119"/>
      <c r="R33" s="109"/>
    </row>
    <row r="34" spans="2:18" x14ac:dyDescent="0.25">
      <c r="B34" s="114"/>
      <c r="C34" s="116">
        <v>2038</v>
      </c>
      <c r="D34" s="116"/>
      <c r="E34" s="120">
        <v>6.0361140000000001E-2</v>
      </c>
      <c r="F34" s="121"/>
      <c r="G34" s="124">
        <v>0.11616847543339841</v>
      </c>
      <c r="H34" s="124">
        <v>6.3516275627964913E-2</v>
      </c>
      <c r="I34" s="124">
        <v>4.6467390173359366E-2</v>
      </c>
      <c r="J34" s="124">
        <v>6.0332330053286337E-2</v>
      </c>
      <c r="K34" s="124">
        <v>0</v>
      </c>
      <c r="L34" s="124">
        <v>9.6617321017957447E-2</v>
      </c>
      <c r="M34" s="124">
        <v>6.3056248465248654E-2</v>
      </c>
      <c r="N34" s="124">
        <v>7.7722437170782394E-2</v>
      </c>
      <c r="O34" s="124">
        <v>0</v>
      </c>
      <c r="P34" s="124">
        <v>6.8436119970039511E-2</v>
      </c>
      <c r="Q34" s="119"/>
      <c r="R34" s="109"/>
    </row>
    <row r="35" spans="2:18" x14ac:dyDescent="0.25">
      <c r="B35" s="114"/>
      <c r="C35" s="116">
        <v>2039</v>
      </c>
      <c r="D35" s="116"/>
      <c r="E35" s="120">
        <v>6.0361140000000001E-2</v>
      </c>
      <c r="F35" s="121"/>
      <c r="G35" s="124">
        <v>0.11616847543339841</v>
      </c>
      <c r="H35" s="124">
        <v>6.3516275627964913E-2</v>
      </c>
      <c r="I35" s="124">
        <v>4.6467390173359366E-2</v>
      </c>
      <c r="J35" s="124">
        <v>6.0332330053286337E-2</v>
      </c>
      <c r="K35" s="124">
        <v>0</v>
      </c>
      <c r="L35" s="124">
        <v>9.6617321017957447E-2</v>
      </c>
      <c r="M35" s="124">
        <v>6.3056248465248654E-2</v>
      </c>
      <c r="N35" s="124">
        <v>7.7722437170782394E-2</v>
      </c>
      <c r="O35" s="124">
        <v>0</v>
      </c>
      <c r="P35" s="124">
        <v>6.8436119970039511E-2</v>
      </c>
      <c r="Q35" s="119"/>
      <c r="R35" s="109"/>
    </row>
    <row r="36" spans="2:18" x14ac:dyDescent="0.25">
      <c r="B36" s="114"/>
      <c r="C36" s="116">
        <v>2040</v>
      </c>
      <c r="D36" s="116"/>
      <c r="E36" s="120">
        <v>6.0361140000000001E-2</v>
      </c>
      <c r="F36" s="121"/>
      <c r="G36" s="124">
        <v>0.11616847543339841</v>
      </c>
      <c r="H36" s="124">
        <v>6.3516275627964913E-2</v>
      </c>
      <c r="I36" s="124">
        <v>4.6467390173359366E-2</v>
      </c>
      <c r="J36" s="124">
        <v>6.0332330053286337E-2</v>
      </c>
      <c r="K36" s="124">
        <v>0</v>
      </c>
      <c r="L36" s="124">
        <v>9.6617321017957447E-2</v>
      </c>
      <c r="M36" s="124">
        <v>6.3056248465248654E-2</v>
      </c>
      <c r="N36" s="124">
        <v>7.7722437170782394E-2</v>
      </c>
      <c r="O36" s="124">
        <v>0</v>
      </c>
      <c r="P36" s="124">
        <v>6.8436119970039511E-2</v>
      </c>
      <c r="Q36" s="119"/>
      <c r="R36" s="109"/>
    </row>
    <row r="37" spans="2:18" x14ac:dyDescent="0.25">
      <c r="B37" s="114"/>
      <c r="C37" s="116">
        <v>2041</v>
      </c>
      <c r="D37" s="116"/>
      <c r="E37" s="120">
        <v>6.0361140000000001E-2</v>
      </c>
      <c r="F37" s="121"/>
      <c r="G37" s="124">
        <v>0.11616847543339841</v>
      </c>
      <c r="H37" s="124">
        <v>6.3516275627964913E-2</v>
      </c>
      <c r="I37" s="124">
        <v>4.6467390173359366E-2</v>
      </c>
      <c r="J37" s="124">
        <v>6.0332330053286337E-2</v>
      </c>
      <c r="K37" s="124">
        <v>0</v>
      </c>
      <c r="L37" s="124">
        <v>9.6617321017957447E-2</v>
      </c>
      <c r="M37" s="124">
        <v>6.3056248465248654E-2</v>
      </c>
      <c r="N37" s="124">
        <v>7.7722437170782394E-2</v>
      </c>
      <c r="O37" s="124">
        <v>0</v>
      </c>
      <c r="P37" s="124">
        <v>6.8436119970039511E-2</v>
      </c>
      <c r="Q37" s="119"/>
      <c r="R37" s="109"/>
    </row>
    <row r="38" spans="2:18" x14ac:dyDescent="0.25">
      <c r="B38" s="114"/>
      <c r="C38" s="116">
        <v>2042</v>
      </c>
      <c r="D38" s="116"/>
      <c r="E38" s="120">
        <v>6.0361140000000001E-2</v>
      </c>
      <c r="F38" s="121"/>
      <c r="G38" s="124">
        <v>0.11616847543339841</v>
      </c>
      <c r="H38" s="124">
        <v>6.3516275627964913E-2</v>
      </c>
      <c r="I38" s="124">
        <v>4.6467390173359366E-2</v>
      </c>
      <c r="J38" s="124">
        <v>6.0332330053286337E-2</v>
      </c>
      <c r="K38" s="124">
        <v>0</v>
      </c>
      <c r="L38" s="124">
        <v>9.6617321017957447E-2</v>
      </c>
      <c r="M38" s="124">
        <v>6.3056248465248654E-2</v>
      </c>
      <c r="N38" s="124">
        <v>7.7722437170782394E-2</v>
      </c>
      <c r="O38" s="124">
        <v>0</v>
      </c>
      <c r="P38" s="124">
        <v>6.8436119970039511E-2</v>
      </c>
      <c r="Q38" s="119"/>
      <c r="R38" s="109"/>
    </row>
    <row r="39" spans="2:18" x14ac:dyDescent="0.25">
      <c r="B39" s="114"/>
      <c r="C39" s="116">
        <v>2043</v>
      </c>
      <c r="D39" s="116"/>
      <c r="E39" s="120">
        <v>6.0361140000000001E-2</v>
      </c>
      <c r="F39" s="121"/>
      <c r="G39" s="124">
        <v>0.11616847543339841</v>
      </c>
      <c r="H39" s="124">
        <v>6.3516275627964913E-2</v>
      </c>
      <c r="I39" s="124">
        <v>4.6467390173359366E-2</v>
      </c>
      <c r="J39" s="124">
        <v>6.0332330053286337E-2</v>
      </c>
      <c r="K39" s="124">
        <v>0</v>
      </c>
      <c r="L39" s="124">
        <v>9.6617321017957447E-2</v>
      </c>
      <c r="M39" s="124">
        <v>6.3056248465248654E-2</v>
      </c>
      <c r="N39" s="124">
        <v>7.7722437170782394E-2</v>
      </c>
      <c r="O39" s="124">
        <v>0</v>
      </c>
      <c r="P39" s="124">
        <v>6.8436119970039511E-2</v>
      </c>
      <c r="Q39" s="119"/>
      <c r="R39" s="109"/>
    </row>
    <row r="40" spans="2:18" x14ac:dyDescent="0.25">
      <c r="B40" s="114"/>
      <c r="C40" s="116">
        <v>2044</v>
      </c>
      <c r="D40" s="116"/>
      <c r="E40" s="120">
        <v>6.0361140000000001E-2</v>
      </c>
      <c r="F40" s="121"/>
      <c r="G40" s="124">
        <v>0.11616847543339841</v>
      </c>
      <c r="H40" s="124">
        <v>6.3516275627964913E-2</v>
      </c>
      <c r="I40" s="124">
        <v>4.6467390173359366E-2</v>
      </c>
      <c r="J40" s="124">
        <v>6.0332330053286337E-2</v>
      </c>
      <c r="K40" s="124">
        <v>0</v>
      </c>
      <c r="L40" s="124">
        <v>9.6617321017957447E-2</v>
      </c>
      <c r="M40" s="124">
        <v>6.3056248465248654E-2</v>
      </c>
      <c r="N40" s="124">
        <v>7.7722437170782394E-2</v>
      </c>
      <c r="O40" s="124">
        <v>0</v>
      </c>
      <c r="P40" s="124">
        <v>6.8436119970039511E-2</v>
      </c>
      <c r="Q40" s="119"/>
      <c r="R40" s="109"/>
    </row>
    <row r="41" spans="2:18" x14ac:dyDescent="0.25">
      <c r="B41" s="114"/>
      <c r="C41" s="116">
        <v>2045</v>
      </c>
      <c r="D41" s="116"/>
      <c r="E41" s="120">
        <v>6.0361140000000001E-2</v>
      </c>
      <c r="F41" s="121"/>
      <c r="G41" s="124">
        <v>0.11616847543339841</v>
      </c>
      <c r="H41" s="124">
        <v>6.3516275627964913E-2</v>
      </c>
      <c r="I41" s="124">
        <v>4.6467390173359366E-2</v>
      </c>
      <c r="J41" s="124">
        <v>6.0332330053286337E-2</v>
      </c>
      <c r="K41" s="124">
        <v>0</v>
      </c>
      <c r="L41" s="124">
        <v>9.6617321017957447E-2</v>
      </c>
      <c r="M41" s="124">
        <v>6.3056248465248654E-2</v>
      </c>
      <c r="N41" s="124">
        <v>7.7722437170782394E-2</v>
      </c>
      <c r="O41" s="124">
        <v>0</v>
      </c>
      <c r="P41" s="124">
        <v>6.8436119970039511E-2</v>
      </c>
      <c r="Q41" s="119"/>
      <c r="R41" s="109"/>
    </row>
    <row r="42" spans="2:18" x14ac:dyDescent="0.25">
      <c r="B42" s="114"/>
      <c r="C42" s="98" t="s">
        <v>31</v>
      </c>
      <c r="D42" s="116"/>
      <c r="E42" s="125"/>
      <c r="F42" s="121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19"/>
      <c r="R42" s="109"/>
    </row>
    <row r="43" spans="2:18" x14ac:dyDescent="0.25">
      <c r="B43" s="170" t="s">
        <v>11</v>
      </c>
      <c r="C43" s="171"/>
      <c r="D43" s="126"/>
      <c r="E43" s="120">
        <f>-PMT($J$47,10,(NPV($J$47,E12:E21)))</f>
        <v>6.0361140000000001E-2</v>
      </c>
      <c r="F43" s="121"/>
      <c r="G43" s="120">
        <f t="shared" ref="G43:P43" si="0">-PMT($J$49,10,(NPV($J$49,G12:G21)))</f>
        <v>0.85353706142753427</v>
      </c>
      <c r="H43" s="120">
        <f t="shared" si="0"/>
        <v>0.78204835761088354</v>
      </c>
      <c r="I43" s="120">
        <f t="shared" si="0"/>
        <v>0.75890017525246045</v>
      </c>
      <c r="J43" s="120">
        <f t="shared" si="0"/>
        <v>0.77772534465040621</v>
      </c>
      <c r="K43" s="120"/>
      <c r="L43" s="120">
        <f t="shared" si="0"/>
        <v>0.82699141485542593</v>
      </c>
      <c r="M43" s="120">
        <f t="shared" si="0"/>
        <v>0.78142375416212817</v>
      </c>
      <c r="N43" s="120">
        <f t="shared" si="0"/>
        <v>0.80133682188509925</v>
      </c>
      <c r="O43" s="120"/>
      <c r="P43" s="120">
        <f t="shared" si="0"/>
        <v>0.78872829304177328</v>
      </c>
      <c r="Q43" s="119"/>
      <c r="R43" s="109"/>
    </row>
    <row r="44" spans="2:18" x14ac:dyDescent="0.25">
      <c r="B44" s="170" t="s">
        <v>13</v>
      </c>
      <c r="C44" s="171"/>
      <c r="D44" s="127"/>
      <c r="E44" s="120">
        <f>-PMT($J$47,15,(NPV($J$47,E12:E26)))</f>
        <v>6.0361140000000015E-2</v>
      </c>
      <c r="F44" s="128"/>
      <c r="G44" s="120">
        <f t="shared" ref="G44:P44" si="1">-PMT($J$49,15,(NPV($J$49,G12:G26)))</f>
        <v>0.63667113320176383</v>
      </c>
      <c r="H44" s="120">
        <f t="shared" si="1"/>
        <v>0.57068983340182455</v>
      </c>
      <c r="I44" s="120">
        <f t="shared" si="1"/>
        <v>0.54932495925426672</v>
      </c>
      <c r="J44" s="120">
        <f t="shared" si="1"/>
        <v>0.56669986017590279</v>
      </c>
      <c r="K44" s="120"/>
      <c r="L44" s="120">
        <f t="shared" si="1"/>
        <v>0.61217053140949085</v>
      </c>
      <c r="M44" s="120">
        <f t="shared" si="1"/>
        <v>0.57011334865377095</v>
      </c>
      <c r="N44" s="120">
        <f t="shared" si="1"/>
        <v>0.58849233751802066</v>
      </c>
      <c r="O44" s="120"/>
      <c r="P44" s="120">
        <f t="shared" si="1"/>
        <v>0.57685515461732995</v>
      </c>
      <c r="Q44" s="119"/>
      <c r="R44" s="109"/>
    </row>
    <row r="45" spans="2:18" x14ac:dyDescent="0.25">
      <c r="B45" s="170" t="s">
        <v>14</v>
      </c>
      <c r="C45" s="171"/>
      <c r="D45" s="127"/>
      <c r="E45" s="120">
        <f>-PMT($J$47,25,(NPV($J$47,E12:E41)))</f>
        <v>7.243336799999997E-2</v>
      </c>
      <c r="F45" s="121"/>
      <c r="G45" s="120">
        <f t="shared" ref="G45:P45" si="2">-PMT($J$49,25,(NPV($J$49,G12:G41)))</f>
        <v>0.48092693533193309</v>
      </c>
      <c r="H45" s="120">
        <f t="shared" si="2"/>
        <v>0.41210205451331866</v>
      </c>
      <c r="I45" s="120">
        <f t="shared" si="2"/>
        <v>0.38981642326069332</v>
      </c>
      <c r="J45" s="120">
        <f t="shared" si="2"/>
        <v>0.40794012632190435</v>
      </c>
      <c r="K45" s="120"/>
      <c r="L45" s="120">
        <f t="shared" si="2"/>
        <v>0.4553704366959504</v>
      </c>
      <c r="M45" s="120">
        <f t="shared" si="2"/>
        <v>0.41150072513364838</v>
      </c>
      <c r="N45" s="120">
        <f t="shared" si="2"/>
        <v>0.43067178908637421</v>
      </c>
      <c r="O45" s="120"/>
      <c r="P45" s="120">
        <f t="shared" si="2"/>
        <v>0.41853308117014754</v>
      </c>
      <c r="Q45" s="119"/>
      <c r="R45" s="109"/>
    </row>
    <row r="46" spans="2:18" x14ac:dyDescent="0.25">
      <c r="B46" s="129"/>
      <c r="C46" s="130"/>
      <c r="D46" s="127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19"/>
      <c r="R46" s="109"/>
    </row>
    <row r="47" spans="2:18" x14ac:dyDescent="0.25">
      <c r="B47" s="129"/>
      <c r="C47" s="103" t="s">
        <v>32</v>
      </c>
      <c r="D47" s="127"/>
      <c r="E47" s="131" t="s">
        <v>33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19"/>
      <c r="R47" s="109"/>
    </row>
    <row r="48" spans="2:18" ht="15" customHeight="1" x14ac:dyDescent="0.25">
      <c r="B48" s="132"/>
      <c r="C48" s="133"/>
      <c r="D48" s="116"/>
      <c r="E48" s="131" t="s">
        <v>34</v>
      </c>
      <c r="F48" s="134"/>
      <c r="G48" s="134"/>
      <c r="H48" s="134"/>
      <c r="I48" s="134"/>
      <c r="J48" s="134"/>
      <c r="K48" s="116"/>
      <c r="L48" s="116"/>
      <c r="M48" s="116"/>
      <c r="N48" s="116"/>
      <c r="O48" s="116"/>
      <c r="P48" s="116"/>
      <c r="Q48" s="115"/>
      <c r="R48" s="109"/>
    </row>
    <row r="49" spans="2:18" ht="15" customHeight="1" thickBot="1" x14ac:dyDescent="0.3">
      <c r="B49" s="135"/>
      <c r="C49" s="136"/>
      <c r="D49" s="137"/>
      <c r="E49" s="144" t="s">
        <v>47</v>
      </c>
      <c r="F49" s="137"/>
      <c r="G49" s="137"/>
      <c r="H49" s="137"/>
      <c r="I49" s="137"/>
      <c r="J49" s="138">
        <v>2.4299999999999999E-2</v>
      </c>
      <c r="K49" s="139"/>
      <c r="L49" s="139"/>
      <c r="M49" s="139"/>
      <c r="N49" s="137"/>
      <c r="O49" s="137"/>
      <c r="P49" s="137"/>
      <c r="Q49" s="140"/>
      <c r="R49" s="109"/>
    </row>
  </sheetData>
  <mergeCells count="10">
    <mergeCell ref="B43:C43"/>
    <mergeCell ref="B44:C44"/>
    <mergeCell ref="B45:C45"/>
    <mergeCell ref="C3:P3"/>
    <mergeCell ref="C4:P4"/>
    <mergeCell ref="E7:E9"/>
    <mergeCell ref="G7:P7"/>
    <mergeCell ref="G8:J8"/>
    <mergeCell ref="L8:N8"/>
    <mergeCell ref="P8:P9"/>
  </mergeCells>
  <pageMargins left="0.7" right="0.7" top="0.75" bottom="0.7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U49"/>
  <sheetViews>
    <sheetView showGridLines="0" view="pageLayout" topLeftCell="A22" zoomScaleNormal="85" zoomScaleSheetLayoutView="70" workbookViewId="0">
      <selection activeCell="P28" sqref="P28"/>
    </sheetView>
  </sheetViews>
  <sheetFormatPr defaultRowHeight="15" x14ac:dyDescent="0.25"/>
  <cols>
    <col min="1" max="1" width="9.140625" style="104"/>
    <col min="2" max="2" width="2.7109375" style="104" customWidth="1"/>
    <col min="3" max="3" width="18.85546875" style="105" customWidth="1"/>
    <col min="4" max="4" width="2.5703125" style="105" customWidth="1"/>
    <col min="5" max="5" width="18.7109375" style="105" customWidth="1"/>
    <col min="6" max="6" width="2.7109375" style="105" customWidth="1"/>
    <col min="7" max="9" width="10.7109375" style="105" customWidth="1"/>
    <col min="10" max="10" width="8.7109375" style="105" customWidth="1"/>
    <col min="11" max="11" width="2.7109375" style="105" customWidth="1"/>
    <col min="12" max="13" width="10.7109375" style="105" customWidth="1"/>
    <col min="14" max="14" width="8.7109375" style="105" customWidth="1"/>
    <col min="15" max="15" width="2.7109375" style="105" customWidth="1"/>
    <col min="16" max="16" width="10.7109375" style="105" customWidth="1"/>
    <col min="17" max="17" width="2.7109375" style="104" customWidth="1"/>
    <col min="18" max="16384" width="9.140625" style="104"/>
  </cols>
  <sheetData>
    <row r="1" spans="1:18" s="106" customFormat="1" ht="20.25" customHeight="1" x14ac:dyDescent="0.25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ht="15.75" thickBot="1" x14ac:dyDescent="0.3"/>
    <row r="3" spans="1:18" ht="14.25" customHeight="1" x14ac:dyDescent="0.25">
      <c r="B3" s="107"/>
      <c r="C3" s="172" t="s">
        <v>35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08"/>
      <c r="R3" s="109"/>
    </row>
    <row r="4" spans="1:18" ht="14.25" customHeight="1" x14ac:dyDescent="0.25">
      <c r="B4" s="110"/>
      <c r="C4" s="173" t="s">
        <v>27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11"/>
      <c r="R4" s="109"/>
    </row>
    <row r="5" spans="1:18" ht="14.25" customHeight="1" thickBot="1" x14ac:dyDescent="0.3">
      <c r="B5" s="11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13"/>
      <c r="R5" s="109"/>
    </row>
    <row r="6" spans="1:18" ht="14.25" customHeight="1" x14ac:dyDescent="0.25">
      <c r="B6" s="110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1"/>
      <c r="R6" s="109"/>
    </row>
    <row r="7" spans="1:18" ht="14.25" customHeight="1" x14ac:dyDescent="0.25">
      <c r="B7" s="114"/>
      <c r="C7" s="98"/>
      <c r="D7" s="98"/>
      <c r="E7" s="174" t="s">
        <v>28</v>
      </c>
      <c r="F7" s="99"/>
      <c r="G7" s="177" t="s">
        <v>29</v>
      </c>
      <c r="H7" s="178"/>
      <c r="I7" s="178"/>
      <c r="J7" s="178"/>
      <c r="K7" s="178"/>
      <c r="L7" s="178"/>
      <c r="M7" s="178"/>
      <c r="N7" s="178"/>
      <c r="O7" s="178"/>
      <c r="P7" s="179"/>
      <c r="Q7" s="115"/>
      <c r="R7" s="109"/>
    </row>
    <row r="8" spans="1:18" ht="28.5" customHeight="1" x14ac:dyDescent="0.25">
      <c r="B8" s="114"/>
      <c r="C8" s="98"/>
      <c r="D8" s="98"/>
      <c r="E8" s="175"/>
      <c r="F8" s="99"/>
      <c r="G8" s="180" t="s">
        <v>0</v>
      </c>
      <c r="H8" s="181"/>
      <c r="I8" s="181"/>
      <c r="J8" s="182"/>
      <c r="K8" s="98"/>
      <c r="L8" s="183" t="s">
        <v>1</v>
      </c>
      <c r="M8" s="184"/>
      <c r="N8" s="185"/>
      <c r="O8" s="98"/>
      <c r="P8" s="186" t="s">
        <v>2</v>
      </c>
      <c r="Q8" s="115"/>
      <c r="R8" s="109"/>
    </row>
    <row r="9" spans="1:18" ht="30" customHeight="1" x14ac:dyDescent="0.25">
      <c r="B9" s="114"/>
      <c r="C9" s="98" t="s">
        <v>3</v>
      </c>
      <c r="D9" s="98"/>
      <c r="E9" s="176"/>
      <c r="F9" s="99"/>
      <c r="G9" s="100" t="s">
        <v>4</v>
      </c>
      <c r="H9" s="101" t="s">
        <v>5</v>
      </c>
      <c r="I9" s="101" t="s">
        <v>6</v>
      </c>
      <c r="J9" s="102" t="s">
        <v>7</v>
      </c>
      <c r="K9" s="103"/>
      <c r="L9" s="100" t="s">
        <v>4</v>
      </c>
      <c r="M9" s="101" t="s">
        <v>6</v>
      </c>
      <c r="N9" s="102" t="s">
        <v>7</v>
      </c>
      <c r="O9" s="98"/>
      <c r="P9" s="187"/>
      <c r="Q9" s="115"/>
      <c r="R9" s="109"/>
    </row>
    <row r="10" spans="1:18" x14ac:dyDescent="0.25">
      <c r="B10" s="114"/>
      <c r="C10" s="98"/>
      <c r="D10" s="98"/>
      <c r="E10" s="116">
        <v>1</v>
      </c>
      <c r="F10" s="99"/>
      <c r="G10" s="103">
        <v>2</v>
      </c>
      <c r="H10" s="103">
        <v>3</v>
      </c>
      <c r="I10" s="103">
        <v>4</v>
      </c>
      <c r="J10" s="103">
        <v>5</v>
      </c>
      <c r="K10" s="103"/>
      <c r="L10" s="103">
        <v>6</v>
      </c>
      <c r="M10" s="103">
        <v>7</v>
      </c>
      <c r="N10" s="103">
        <v>8</v>
      </c>
      <c r="O10" s="98"/>
      <c r="P10" s="103">
        <v>9</v>
      </c>
      <c r="Q10" s="115"/>
      <c r="R10" s="109"/>
    </row>
    <row r="11" spans="1:18" x14ac:dyDescent="0.25">
      <c r="B11" s="114"/>
      <c r="C11" s="116"/>
      <c r="D11" s="116"/>
      <c r="E11" s="98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9"/>
    </row>
    <row r="12" spans="1:18" x14ac:dyDescent="0.25">
      <c r="B12" s="114"/>
      <c r="C12" s="116">
        <v>2016</v>
      </c>
      <c r="D12" s="116"/>
      <c r="E12" s="120">
        <v>0.13718579</v>
      </c>
      <c r="F12" s="121"/>
      <c r="G12" s="120">
        <v>6.1173870572516611</v>
      </c>
      <c r="H12" s="120">
        <v>5.8719784375677495</v>
      </c>
      <c r="I12" s="120">
        <v>5.7925146457029308</v>
      </c>
      <c r="J12" s="120">
        <v>5.8571382658082047</v>
      </c>
      <c r="K12" s="120"/>
      <c r="L12" s="120">
        <v>6.0262603458122426</v>
      </c>
      <c r="M12" s="120">
        <v>5.8698342796515286</v>
      </c>
      <c r="N12" s="120">
        <v>5.9381924705637603</v>
      </c>
      <c r="O12" s="120"/>
      <c r="P12" s="120">
        <v>5.8949095252242945</v>
      </c>
      <c r="Q12" s="119"/>
      <c r="R12" s="109"/>
    </row>
    <row r="13" spans="1:18" x14ac:dyDescent="0.25">
      <c r="B13" s="114"/>
      <c r="C13" s="116">
        <v>2017</v>
      </c>
      <c r="D13" s="116"/>
      <c r="E13" s="120">
        <v>0.13718579</v>
      </c>
      <c r="F13" s="121"/>
      <c r="G13" s="120">
        <v>3.6002214036350604</v>
      </c>
      <c r="H13" s="120">
        <v>3.4179359643895388</v>
      </c>
      <c r="I13" s="120">
        <v>3.3589115820233033</v>
      </c>
      <c r="J13" s="120">
        <v>3.4069129317383142</v>
      </c>
      <c r="K13" s="120"/>
      <c r="L13" s="120">
        <v>3.5325339986729625</v>
      </c>
      <c r="M13" s="120">
        <v>3.4163433195669017</v>
      </c>
      <c r="N13" s="120">
        <v>3.4671186463362504</v>
      </c>
      <c r="O13" s="120"/>
      <c r="P13" s="120">
        <v>3.4349687947409526</v>
      </c>
      <c r="Q13" s="119"/>
      <c r="R13" s="109"/>
    </row>
    <row r="14" spans="1:18" x14ac:dyDescent="0.25">
      <c r="B14" s="114"/>
      <c r="C14" s="116">
        <v>2018</v>
      </c>
      <c r="D14" s="116"/>
      <c r="E14" s="120">
        <v>0.13718579</v>
      </c>
      <c r="F14" s="121"/>
      <c r="G14" s="120">
        <v>1.6927238822636623</v>
      </c>
      <c r="H14" s="120">
        <v>1.5584240312787274</v>
      </c>
      <c r="I14" s="120">
        <v>1.5149374764059249</v>
      </c>
      <c r="J14" s="120">
        <v>1.550302748259146</v>
      </c>
      <c r="K14" s="120"/>
      <c r="L14" s="120">
        <v>1.642854795420567</v>
      </c>
      <c r="M14" s="120">
        <v>1.5572506410000664</v>
      </c>
      <c r="N14" s="120">
        <v>1.5946596564818249</v>
      </c>
      <c r="O14" s="120"/>
      <c r="P14" s="120">
        <v>1.5709730674909146</v>
      </c>
      <c r="Q14" s="119"/>
      <c r="R14" s="109"/>
    </row>
    <row r="15" spans="1:18" x14ac:dyDescent="0.25">
      <c r="B15" s="114"/>
      <c r="C15" s="116">
        <v>2019</v>
      </c>
      <c r="D15" s="116"/>
      <c r="E15" s="120">
        <v>0.13718579</v>
      </c>
      <c r="F15" s="121"/>
      <c r="G15" s="120">
        <v>1.0946312505384179</v>
      </c>
      <c r="H15" s="120">
        <v>0.97559939114648808</v>
      </c>
      <c r="I15" s="120">
        <v>0.9370566418649604</v>
      </c>
      <c r="J15" s="120">
        <v>0.96840138302228462</v>
      </c>
      <c r="K15" s="120"/>
      <c r="L15" s="120">
        <v>1.0504315728055131</v>
      </c>
      <c r="M15" s="120">
        <v>0.97455939872924335</v>
      </c>
      <c r="N15" s="120">
        <v>1.0077155388005732</v>
      </c>
      <c r="O15" s="120"/>
      <c r="P15" s="120">
        <v>0.98672177961496721</v>
      </c>
      <c r="Q15" s="119"/>
      <c r="R15" s="109"/>
    </row>
    <row r="16" spans="1:18" x14ac:dyDescent="0.25">
      <c r="B16" s="114"/>
      <c r="C16" s="116">
        <v>2020</v>
      </c>
      <c r="D16" s="116"/>
      <c r="E16" s="120">
        <v>0.13718579</v>
      </c>
      <c r="F16" s="121"/>
      <c r="G16" s="120">
        <v>1.0770053073287347</v>
      </c>
      <c r="H16" s="120">
        <v>0.95865537870656259</v>
      </c>
      <c r="I16" s="120">
        <v>0.92033343994433947</v>
      </c>
      <c r="J16" s="120">
        <v>0.9514986078044434</v>
      </c>
      <c r="K16" s="120"/>
      <c r="L16" s="120">
        <v>1.0330588485274117</v>
      </c>
      <c r="M16" s="120">
        <v>0.95762134438182556</v>
      </c>
      <c r="N16" s="120">
        <v>0.99058753369344665</v>
      </c>
      <c r="O16" s="120"/>
      <c r="P16" s="120">
        <v>0.96971404726871901</v>
      </c>
      <c r="Q16" s="119"/>
      <c r="R16" s="109"/>
    </row>
    <row r="17" spans="2:21" x14ac:dyDescent="0.25">
      <c r="B17" s="114"/>
      <c r="C17" s="116">
        <v>2021</v>
      </c>
      <c r="D17" s="116"/>
      <c r="E17" s="120">
        <v>0.13718579</v>
      </c>
      <c r="F17" s="121"/>
      <c r="G17" s="120">
        <v>0.21311242924999999</v>
      </c>
      <c r="H17" s="120">
        <v>0.11652135181672998</v>
      </c>
      <c r="I17" s="120">
        <v>8.5244971700000005E-2</v>
      </c>
      <c r="J17" s="120">
        <v>0.11068036635584599</v>
      </c>
      <c r="K17" s="120"/>
      <c r="L17" s="120">
        <v>0.177245607407225</v>
      </c>
      <c r="M17" s="120">
        <v>0.1156774265969</v>
      </c>
      <c r="N17" s="120">
        <v>0.14258272161101201</v>
      </c>
      <c r="O17" s="120"/>
      <c r="P17" s="120">
        <v>0.12554686390475336</v>
      </c>
      <c r="Q17" s="119"/>
      <c r="R17" s="109"/>
    </row>
    <row r="18" spans="2:21" x14ac:dyDescent="0.25">
      <c r="B18" s="114"/>
      <c r="C18" s="116">
        <v>2022</v>
      </c>
      <c r="D18" s="116"/>
      <c r="E18" s="120">
        <v>0.13718579</v>
      </c>
      <c r="F18" s="121"/>
      <c r="G18" s="120">
        <v>0.21292833624999999</v>
      </c>
      <c r="H18" s="120">
        <v>0.11642069712805</v>
      </c>
      <c r="I18" s="120">
        <v>8.5171334500000001E-2</v>
      </c>
      <c r="J18" s="120">
        <v>0.11058475728811</v>
      </c>
      <c r="K18" s="120"/>
      <c r="L18" s="120">
        <v>0.17709249725912501</v>
      </c>
      <c r="M18" s="120">
        <v>0.11557750091649999</v>
      </c>
      <c r="N18" s="120">
        <v>0.14245955431822713</v>
      </c>
      <c r="O18" s="120"/>
      <c r="P18" s="120">
        <v>0.12543841270414458</v>
      </c>
      <c r="Q18" s="119"/>
      <c r="R18" s="109"/>
      <c r="T18" s="122"/>
    </row>
    <row r="19" spans="2:21" x14ac:dyDescent="0.25">
      <c r="B19" s="114"/>
      <c r="C19" s="116">
        <v>2023</v>
      </c>
      <c r="D19" s="116"/>
      <c r="E19" s="120">
        <v>0.13718579</v>
      </c>
      <c r="F19" s="121"/>
      <c r="G19" s="120">
        <v>0.21291417525</v>
      </c>
      <c r="H19" s="120">
        <v>0.11641295445968999</v>
      </c>
      <c r="I19" s="120">
        <v>8.5165670100000007E-2</v>
      </c>
      <c r="J19" s="120">
        <v>0.110577402744438</v>
      </c>
      <c r="K19" s="120"/>
      <c r="L19" s="120">
        <v>0.17708071955542501</v>
      </c>
      <c r="M19" s="120">
        <v>0.1155698143257</v>
      </c>
      <c r="N19" s="120">
        <v>0.14245007991108982</v>
      </c>
      <c r="O19" s="120"/>
      <c r="P19" s="120">
        <v>0.12543007030409775</v>
      </c>
      <c r="Q19" s="119"/>
      <c r="R19" s="109"/>
      <c r="U19" s="123"/>
    </row>
    <row r="20" spans="2:21" x14ac:dyDescent="0.25">
      <c r="B20" s="114"/>
      <c r="C20" s="116">
        <v>2024</v>
      </c>
      <c r="D20" s="116"/>
      <c r="E20" s="120">
        <v>0.13718579</v>
      </c>
      <c r="F20" s="121"/>
      <c r="G20" s="120">
        <v>0.21255271254958139</v>
      </c>
      <c r="H20" s="120">
        <v>0.11621532111360913</v>
      </c>
      <c r="I20" s="120">
        <v>8.5021085019832562E-2</v>
      </c>
      <c r="J20" s="120">
        <v>0.11038967636805021</v>
      </c>
      <c r="K20" s="120"/>
      <c r="L20" s="120">
        <v>0.17678009102748685</v>
      </c>
      <c r="M20" s="120">
        <v>0.11537361237191278</v>
      </c>
      <c r="N20" s="120">
        <v>0.14220824354439865</v>
      </c>
      <c r="O20" s="120"/>
      <c r="P20" s="120">
        <v>0.12521712867222859</v>
      </c>
      <c r="Q20" s="119"/>
      <c r="R20" s="109"/>
    </row>
    <row r="21" spans="2:21" x14ac:dyDescent="0.25">
      <c r="B21" s="114"/>
      <c r="C21" s="116">
        <v>2025</v>
      </c>
      <c r="D21" s="116"/>
      <c r="E21" s="120">
        <v>0.13718579</v>
      </c>
      <c r="F21" s="121"/>
      <c r="G21" s="120">
        <v>0.2121927701613277</v>
      </c>
      <c r="H21" s="120">
        <v>0.11601851901340754</v>
      </c>
      <c r="I21" s="120">
        <v>8.4877108064531082E-2</v>
      </c>
      <c r="J21" s="120">
        <v>0.11020273956882587</v>
      </c>
      <c r="K21" s="120"/>
      <c r="L21" s="120">
        <v>0.17648072694317624</v>
      </c>
      <c r="M21" s="120">
        <v>0.11517823564356867</v>
      </c>
      <c r="N21" s="120">
        <v>0.14196742434149717</v>
      </c>
      <c r="O21" s="120"/>
      <c r="P21" s="120">
        <v>0.1250050826728907</v>
      </c>
      <c r="Q21" s="119"/>
      <c r="R21" s="109"/>
    </row>
    <row r="22" spans="2:21" x14ac:dyDescent="0.25">
      <c r="B22" s="114"/>
      <c r="C22" s="116">
        <v>2026</v>
      </c>
      <c r="D22" s="116"/>
      <c r="E22" s="120">
        <v>0.13718579</v>
      </c>
      <c r="F22" s="121"/>
      <c r="G22" s="120">
        <v>0.21183434267188136</v>
      </c>
      <c r="H22" s="120">
        <v>0.11582254519927787</v>
      </c>
      <c r="I22" s="120">
        <v>8.4733737068752549E-2</v>
      </c>
      <c r="J22" s="120">
        <v>0.11001658953532693</v>
      </c>
      <c r="K22" s="120"/>
      <c r="L22" s="120">
        <v>0.17618262280020375</v>
      </c>
      <c r="M22" s="120">
        <v>0.11498368120229721</v>
      </c>
      <c r="N22" s="120">
        <v>0.14172761868058237</v>
      </c>
      <c r="O22" s="120"/>
      <c r="P22" s="120">
        <v>0.12479392911701598</v>
      </c>
      <c r="Q22" s="119"/>
      <c r="R22" s="109"/>
    </row>
    <row r="23" spans="2:21" x14ac:dyDescent="0.25">
      <c r="B23" s="114"/>
      <c r="C23" s="116">
        <v>2027</v>
      </c>
      <c r="D23" s="116"/>
      <c r="E23" s="120">
        <v>0.13718579</v>
      </c>
      <c r="F23" s="121"/>
      <c r="G23" s="120">
        <v>0.21147742469053926</v>
      </c>
      <c r="H23" s="120">
        <v>0.11562739672379926</v>
      </c>
      <c r="I23" s="120">
        <v>8.4590969876215713E-2</v>
      </c>
      <c r="J23" s="120">
        <v>0.10983122346788096</v>
      </c>
      <c r="K23" s="120"/>
      <c r="L23" s="120">
        <v>0.17588577411512152</v>
      </c>
      <c r="M23" s="120">
        <v>0.11478994612202473</v>
      </c>
      <c r="N23" s="120">
        <v>0.14148882295500803</v>
      </c>
      <c r="O23" s="120"/>
      <c r="P23" s="120">
        <v>0.1245836648288822</v>
      </c>
      <c r="Q23" s="119"/>
      <c r="R23" s="109"/>
    </row>
    <row r="24" spans="2:21" x14ac:dyDescent="0.25">
      <c r="B24" s="114"/>
      <c r="C24" s="116">
        <v>2028</v>
      </c>
      <c r="D24" s="116"/>
      <c r="E24" s="120">
        <v>0.13718579</v>
      </c>
      <c r="F24" s="121"/>
      <c r="G24" s="120">
        <v>0.21112201084915735</v>
      </c>
      <c r="H24" s="120">
        <v>0.11543307065188528</v>
      </c>
      <c r="I24" s="120">
        <v>8.4448804339662953E-2</v>
      </c>
      <c r="J24" s="120">
        <v>0.10964663857853157</v>
      </c>
      <c r="K24" s="120"/>
      <c r="L24" s="120">
        <v>0.1755901764232442</v>
      </c>
      <c r="M24" s="120">
        <v>0.11459702748892261</v>
      </c>
      <c r="N24" s="120">
        <v>0.14125103357322116</v>
      </c>
      <c r="O24" s="120"/>
      <c r="P24" s="120">
        <v>0.12437428664605693</v>
      </c>
      <c r="Q24" s="119"/>
      <c r="R24" s="109"/>
    </row>
    <row r="25" spans="2:21" x14ac:dyDescent="0.25">
      <c r="B25" s="114"/>
      <c r="C25" s="116">
        <v>2029</v>
      </c>
      <c r="D25" s="116"/>
      <c r="E25" s="120">
        <v>0.13718579</v>
      </c>
      <c r="F25" s="121"/>
      <c r="G25" s="120">
        <v>0.21076809580205566</v>
      </c>
      <c r="H25" s="120">
        <v>0.11523956406073195</v>
      </c>
      <c r="I25" s="120">
        <v>8.4307238320822264E-2</v>
      </c>
      <c r="J25" s="120">
        <v>0.10946283209098921</v>
      </c>
      <c r="K25" s="120"/>
      <c r="L25" s="120">
        <v>0.17529582527856968</v>
      </c>
      <c r="M25" s="120">
        <v>0.11440492240135582</v>
      </c>
      <c r="N25" s="120">
        <v>0.14101424695869827</v>
      </c>
      <c r="O25" s="120"/>
      <c r="P25" s="120">
        <v>0.12416579141934164</v>
      </c>
      <c r="Q25" s="119"/>
      <c r="R25" s="109"/>
    </row>
    <row r="26" spans="2:21" x14ac:dyDescent="0.25">
      <c r="B26" s="114"/>
      <c r="C26" s="116">
        <v>2030</v>
      </c>
      <c r="D26" s="116"/>
      <c r="E26" s="120">
        <v>0.13718579</v>
      </c>
      <c r="F26" s="121"/>
      <c r="G26" s="120">
        <v>0.21041567422592394</v>
      </c>
      <c r="H26" s="120">
        <v>0.11504687403976617</v>
      </c>
      <c r="I26" s="120">
        <v>8.4166269690369583E-2</v>
      </c>
      <c r="J26" s="120">
        <v>0.10927980124058206</v>
      </c>
      <c r="K26" s="120"/>
      <c r="L26" s="120">
        <v>0.17500271625370095</v>
      </c>
      <c r="M26" s="120">
        <v>0.1142136279698315</v>
      </c>
      <c r="N26" s="120">
        <v>0.14077845954988244</v>
      </c>
      <c r="O26" s="120"/>
      <c r="P26" s="120">
        <v>0.12395817601271604</v>
      </c>
      <c r="Q26" s="119"/>
      <c r="R26" s="109"/>
    </row>
    <row r="27" spans="2:21" x14ac:dyDescent="0.25">
      <c r="B27" s="114"/>
      <c r="C27" s="116">
        <v>2031</v>
      </c>
      <c r="D27" s="116"/>
      <c r="E27" s="120">
        <v>0.13718579</v>
      </c>
      <c r="F27" s="121"/>
      <c r="G27" s="124">
        <v>0.21041567422592394</v>
      </c>
      <c r="H27" s="124">
        <v>0.11504687403976617</v>
      </c>
      <c r="I27" s="124">
        <v>8.4166269690369583E-2</v>
      </c>
      <c r="J27" s="124">
        <v>0.10927980124058206</v>
      </c>
      <c r="K27" s="124">
        <v>0</v>
      </c>
      <c r="L27" s="124">
        <v>0.17500271625370095</v>
      </c>
      <c r="M27" s="124">
        <v>0.1142136279698315</v>
      </c>
      <c r="N27" s="124">
        <v>0.14077845954988244</v>
      </c>
      <c r="O27" s="124">
        <v>0</v>
      </c>
      <c r="P27" s="124">
        <v>0.12395817601271604</v>
      </c>
      <c r="Q27" s="119"/>
      <c r="R27" s="109"/>
    </row>
    <row r="28" spans="2:21" x14ac:dyDescent="0.25">
      <c r="B28" s="114"/>
      <c r="C28" s="116">
        <v>2032</v>
      </c>
      <c r="D28" s="116"/>
      <c r="E28" s="120">
        <v>0.13718579</v>
      </c>
      <c r="F28" s="121"/>
      <c r="G28" s="124">
        <v>0.21041567422592394</v>
      </c>
      <c r="H28" s="124">
        <v>0.11504687403976617</v>
      </c>
      <c r="I28" s="124">
        <v>8.4166269690369583E-2</v>
      </c>
      <c r="J28" s="124">
        <v>0.10927980124058206</v>
      </c>
      <c r="K28" s="124">
        <v>0</v>
      </c>
      <c r="L28" s="124">
        <v>0.17500271625370095</v>
      </c>
      <c r="M28" s="124">
        <v>0.1142136279698315</v>
      </c>
      <c r="N28" s="124">
        <v>0.14077845954988244</v>
      </c>
      <c r="O28" s="124">
        <v>0</v>
      </c>
      <c r="P28" s="124">
        <v>0.12395817601271604</v>
      </c>
      <c r="Q28" s="119"/>
      <c r="R28" s="109"/>
    </row>
    <row r="29" spans="2:21" x14ac:dyDescent="0.25">
      <c r="B29" s="114"/>
      <c r="C29" s="116">
        <v>2033</v>
      </c>
      <c r="D29" s="116"/>
      <c r="E29" s="120">
        <v>0.13718579</v>
      </c>
      <c r="F29" s="121"/>
      <c r="G29" s="124">
        <v>0.21041567422592394</v>
      </c>
      <c r="H29" s="124">
        <v>0.11504687403976617</v>
      </c>
      <c r="I29" s="124">
        <v>8.4166269690369583E-2</v>
      </c>
      <c r="J29" s="124">
        <v>0.10927980124058206</v>
      </c>
      <c r="K29" s="124">
        <v>0</v>
      </c>
      <c r="L29" s="124">
        <v>0.17500271625370095</v>
      </c>
      <c r="M29" s="124">
        <v>0.1142136279698315</v>
      </c>
      <c r="N29" s="124">
        <v>0.14077845954988244</v>
      </c>
      <c r="O29" s="124">
        <v>0</v>
      </c>
      <c r="P29" s="124">
        <v>0.12395817601271604</v>
      </c>
      <c r="Q29" s="119"/>
      <c r="R29" s="109"/>
    </row>
    <row r="30" spans="2:21" x14ac:dyDescent="0.25">
      <c r="B30" s="114"/>
      <c r="C30" s="116">
        <v>2034</v>
      </c>
      <c r="D30" s="116"/>
      <c r="E30" s="120">
        <v>0.13718579</v>
      </c>
      <c r="F30" s="121"/>
      <c r="G30" s="124">
        <v>0.21041567422592394</v>
      </c>
      <c r="H30" s="124">
        <v>0.11504687403976617</v>
      </c>
      <c r="I30" s="124">
        <v>8.4166269690369583E-2</v>
      </c>
      <c r="J30" s="124">
        <v>0.10927980124058206</v>
      </c>
      <c r="K30" s="124">
        <v>0</v>
      </c>
      <c r="L30" s="124">
        <v>0.17500271625370095</v>
      </c>
      <c r="M30" s="124">
        <v>0.1142136279698315</v>
      </c>
      <c r="N30" s="124">
        <v>0.14077845954988244</v>
      </c>
      <c r="O30" s="124">
        <v>0</v>
      </c>
      <c r="P30" s="124">
        <v>0.12395817601271604</v>
      </c>
      <c r="Q30" s="119"/>
      <c r="R30" s="109"/>
    </row>
    <row r="31" spans="2:21" x14ac:dyDescent="0.25">
      <c r="B31" s="114"/>
      <c r="C31" s="116">
        <v>2035</v>
      </c>
      <c r="D31" s="116"/>
      <c r="E31" s="120">
        <v>0.13718579</v>
      </c>
      <c r="F31" s="121"/>
      <c r="G31" s="124">
        <v>0.21041567422592394</v>
      </c>
      <c r="H31" s="124">
        <v>0.11504687403976617</v>
      </c>
      <c r="I31" s="124">
        <v>8.4166269690369583E-2</v>
      </c>
      <c r="J31" s="124">
        <v>0.10927980124058206</v>
      </c>
      <c r="K31" s="124">
        <v>0</v>
      </c>
      <c r="L31" s="124">
        <v>0.17500271625370095</v>
      </c>
      <c r="M31" s="124">
        <v>0.1142136279698315</v>
      </c>
      <c r="N31" s="124">
        <v>0.14077845954988244</v>
      </c>
      <c r="O31" s="124">
        <v>0</v>
      </c>
      <c r="P31" s="124">
        <v>0.12395817601271604</v>
      </c>
      <c r="Q31" s="119"/>
      <c r="R31" s="109"/>
    </row>
    <row r="32" spans="2:21" x14ac:dyDescent="0.25">
      <c r="B32" s="114"/>
      <c r="C32" s="116">
        <v>2036</v>
      </c>
      <c r="D32" s="116"/>
      <c r="E32" s="120">
        <v>0.13718579</v>
      </c>
      <c r="F32" s="121"/>
      <c r="G32" s="124">
        <v>0.21041567422592394</v>
      </c>
      <c r="H32" s="124">
        <v>0.11504687403976617</v>
      </c>
      <c r="I32" s="124">
        <v>8.4166269690369583E-2</v>
      </c>
      <c r="J32" s="124">
        <v>0.10927980124058206</v>
      </c>
      <c r="K32" s="124">
        <v>0</v>
      </c>
      <c r="L32" s="124">
        <v>0.17500271625370095</v>
      </c>
      <c r="M32" s="124">
        <v>0.1142136279698315</v>
      </c>
      <c r="N32" s="124">
        <v>0.14077845954988244</v>
      </c>
      <c r="O32" s="124">
        <v>0</v>
      </c>
      <c r="P32" s="124">
        <v>0.12395817601271604</v>
      </c>
      <c r="Q32" s="119"/>
      <c r="R32" s="109"/>
    </row>
    <row r="33" spans="2:18" x14ac:dyDescent="0.25">
      <c r="B33" s="114"/>
      <c r="C33" s="116">
        <v>2037</v>
      </c>
      <c r="D33" s="116"/>
      <c r="E33" s="120">
        <v>0.13718579</v>
      </c>
      <c r="F33" s="121"/>
      <c r="G33" s="124">
        <v>0.21041567422592394</v>
      </c>
      <c r="H33" s="124">
        <v>0.11504687403976617</v>
      </c>
      <c r="I33" s="124">
        <v>8.4166269690369583E-2</v>
      </c>
      <c r="J33" s="124">
        <v>0.10927980124058206</v>
      </c>
      <c r="K33" s="124">
        <v>0</v>
      </c>
      <c r="L33" s="124">
        <v>0.17500271625370095</v>
      </c>
      <c r="M33" s="124">
        <v>0.1142136279698315</v>
      </c>
      <c r="N33" s="124">
        <v>0.14077845954988244</v>
      </c>
      <c r="O33" s="124">
        <v>0</v>
      </c>
      <c r="P33" s="124">
        <v>0.12395817601271604</v>
      </c>
      <c r="Q33" s="119"/>
      <c r="R33" s="109"/>
    </row>
    <row r="34" spans="2:18" x14ac:dyDescent="0.25">
      <c r="B34" s="114"/>
      <c r="C34" s="116">
        <v>2038</v>
      </c>
      <c r="D34" s="116"/>
      <c r="E34" s="120">
        <v>0.13718579</v>
      </c>
      <c r="F34" s="121"/>
      <c r="G34" s="124">
        <v>0.21041567422592394</v>
      </c>
      <c r="H34" s="124">
        <v>0.11504687403976617</v>
      </c>
      <c r="I34" s="124">
        <v>8.4166269690369583E-2</v>
      </c>
      <c r="J34" s="124">
        <v>0.10927980124058206</v>
      </c>
      <c r="K34" s="124">
        <v>0</v>
      </c>
      <c r="L34" s="124">
        <v>0.17500271625370095</v>
      </c>
      <c r="M34" s="124">
        <v>0.1142136279698315</v>
      </c>
      <c r="N34" s="124">
        <v>0.14077845954988244</v>
      </c>
      <c r="O34" s="124">
        <v>0</v>
      </c>
      <c r="P34" s="124">
        <v>0.12395817601271604</v>
      </c>
      <c r="Q34" s="119"/>
      <c r="R34" s="109"/>
    </row>
    <row r="35" spans="2:18" x14ac:dyDescent="0.25">
      <c r="B35" s="114"/>
      <c r="C35" s="116">
        <v>2039</v>
      </c>
      <c r="D35" s="116"/>
      <c r="E35" s="120">
        <v>0.13718579</v>
      </c>
      <c r="F35" s="121"/>
      <c r="G35" s="124">
        <v>0.21041567422592394</v>
      </c>
      <c r="H35" s="124">
        <v>0.11504687403976617</v>
      </c>
      <c r="I35" s="124">
        <v>8.4166269690369583E-2</v>
      </c>
      <c r="J35" s="124">
        <v>0.10927980124058206</v>
      </c>
      <c r="K35" s="124">
        <v>0</v>
      </c>
      <c r="L35" s="124">
        <v>0.17500271625370095</v>
      </c>
      <c r="M35" s="124">
        <v>0.1142136279698315</v>
      </c>
      <c r="N35" s="124">
        <v>0.14077845954988244</v>
      </c>
      <c r="O35" s="124">
        <v>0</v>
      </c>
      <c r="P35" s="124">
        <v>0.12395817601271604</v>
      </c>
      <c r="Q35" s="119"/>
      <c r="R35" s="109"/>
    </row>
    <row r="36" spans="2:18" x14ac:dyDescent="0.25">
      <c r="B36" s="114"/>
      <c r="C36" s="116">
        <v>2040</v>
      </c>
      <c r="D36" s="116"/>
      <c r="E36" s="120">
        <v>0.13718579</v>
      </c>
      <c r="F36" s="121"/>
      <c r="G36" s="124">
        <v>0.21041567422592394</v>
      </c>
      <c r="H36" s="124">
        <v>0.11504687403976617</v>
      </c>
      <c r="I36" s="124">
        <v>8.4166269690369583E-2</v>
      </c>
      <c r="J36" s="124">
        <v>0.10927980124058206</v>
      </c>
      <c r="K36" s="124">
        <v>0</v>
      </c>
      <c r="L36" s="124">
        <v>0.17500271625370095</v>
      </c>
      <c r="M36" s="124">
        <v>0.1142136279698315</v>
      </c>
      <c r="N36" s="124">
        <v>0.14077845954988244</v>
      </c>
      <c r="O36" s="124">
        <v>0</v>
      </c>
      <c r="P36" s="124">
        <v>0.12395817601271604</v>
      </c>
      <c r="Q36" s="119"/>
      <c r="R36" s="109"/>
    </row>
    <row r="37" spans="2:18" x14ac:dyDescent="0.25">
      <c r="B37" s="114"/>
      <c r="C37" s="116">
        <v>2041</v>
      </c>
      <c r="D37" s="116"/>
      <c r="E37" s="120">
        <v>0.13718579</v>
      </c>
      <c r="F37" s="121"/>
      <c r="G37" s="124">
        <v>0.21041567422592394</v>
      </c>
      <c r="H37" s="124">
        <v>0.11504687403976617</v>
      </c>
      <c r="I37" s="124">
        <v>8.4166269690369583E-2</v>
      </c>
      <c r="J37" s="124">
        <v>0.10927980124058206</v>
      </c>
      <c r="K37" s="124">
        <v>0</v>
      </c>
      <c r="L37" s="124">
        <v>0.17500271625370095</v>
      </c>
      <c r="M37" s="124">
        <v>0.1142136279698315</v>
      </c>
      <c r="N37" s="124">
        <v>0.14077845954988244</v>
      </c>
      <c r="O37" s="124">
        <v>0</v>
      </c>
      <c r="P37" s="124">
        <v>0.12395817601271604</v>
      </c>
      <c r="Q37" s="119"/>
      <c r="R37" s="109"/>
    </row>
    <row r="38" spans="2:18" x14ac:dyDescent="0.25">
      <c r="B38" s="114"/>
      <c r="C38" s="116">
        <v>2042</v>
      </c>
      <c r="D38" s="116"/>
      <c r="E38" s="120">
        <v>0.13718579</v>
      </c>
      <c r="F38" s="121"/>
      <c r="G38" s="124">
        <v>0.21041567422592394</v>
      </c>
      <c r="H38" s="124">
        <v>0.11504687403976617</v>
      </c>
      <c r="I38" s="124">
        <v>8.4166269690369583E-2</v>
      </c>
      <c r="J38" s="124">
        <v>0.10927980124058206</v>
      </c>
      <c r="K38" s="124">
        <v>0</v>
      </c>
      <c r="L38" s="124">
        <v>0.17500271625370095</v>
      </c>
      <c r="M38" s="124">
        <v>0.1142136279698315</v>
      </c>
      <c r="N38" s="124">
        <v>0.14077845954988244</v>
      </c>
      <c r="O38" s="124">
        <v>0</v>
      </c>
      <c r="P38" s="124">
        <v>0.12395817601271604</v>
      </c>
      <c r="Q38" s="119"/>
      <c r="R38" s="109"/>
    </row>
    <row r="39" spans="2:18" x14ac:dyDescent="0.25">
      <c r="B39" s="114"/>
      <c r="C39" s="116">
        <v>2043</v>
      </c>
      <c r="D39" s="116"/>
      <c r="E39" s="120">
        <v>0.13718579</v>
      </c>
      <c r="F39" s="121"/>
      <c r="G39" s="124">
        <v>0.21041567422592394</v>
      </c>
      <c r="H39" s="124">
        <v>0.11504687403976617</v>
      </c>
      <c r="I39" s="124">
        <v>8.4166269690369583E-2</v>
      </c>
      <c r="J39" s="124">
        <v>0.10927980124058206</v>
      </c>
      <c r="K39" s="124">
        <v>0</v>
      </c>
      <c r="L39" s="124">
        <v>0.17500271625370095</v>
      </c>
      <c r="M39" s="124">
        <v>0.1142136279698315</v>
      </c>
      <c r="N39" s="124">
        <v>0.14077845954988244</v>
      </c>
      <c r="O39" s="124">
        <v>0</v>
      </c>
      <c r="P39" s="124">
        <v>0.12395817601271604</v>
      </c>
      <c r="Q39" s="119"/>
      <c r="R39" s="109"/>
    </row>
    <row r="40" spans="2:18" x14ac:dyDescent="0.25">
      <c r="B40" s="114"/>
      <c r="C40" s="116">
        <v>2044</v>
      </c>
      <c r="D40" s="116"/>
      <c r="E40" s="120">
        <v>0.13718579</v>
      </c>
      <c r="F40" s="121"/>
      <c r="G40" s="124">
        <v>0.21041567422592394</v>
      </c>
      <c r="H40" s="124">
        <v>0.11504687403976617</v>
      </c>
      <c r="I40" s="124">
        <v>8.4166269690369583E-2</v>
      </c>
      <c r="J40" s="124">
        <v>0.10927980124058206</v>
      </c>
      <c r="K40" s="124">
        <v>0</v>
      </c>
      <c r="L40" s="124">
        <v>0.17500271625370095</v>
      </c>
      <c r="M40" s="124">
        <v>0.1142136279698315</v>
      </c>
      <c r="N40" s="124">
        <v>0.14077845954988244</v>
      </c>
      <c r="O40" s="124">
        <v>0</v>
      </c>
      <c r="P40" s="124">
        <v>0.12395817601271604</v>
      </c>
      <c r="Q40" s="119"/>
      <c r="R40" s="109"/>
    </row>
    <row r="41" spans="2:18" x14ac:dyDescent="0.25">
      <c r="B41" s="114"/>
      <c r="C41" s="116">
        <v>2045</v>
      </c>
      <c r="D41" s="116"/>
      <c r="E41" s="120">
        <v>0.13718579</v>
      </c>
      <c r="F41" s="121"/>
      <c r="G41" s="124">
        <v>0.21041567422592394</v>
      </c>
      <c r="H41" s="124">
        <v>0.11504687403976617</v>
      </c>
      <c r="I41" s="124">
        <v>8.4166269690369583E-2</v>
      </c>
      <c r="J41" s="124">
        <v>0.10927980124058206</v>
      </c>
      <c r="K41" s="124">
        <v>0</v>
      </c>
      <c r="L41" s="124">
        <v>0.17500271625370095</v>
      </c>
      <c r="M41" s="124">
        <v>0.1142136279698315</v>
      </c>
      <c r="N41" s="124">
        <v>0.14077845954988244</v>
      </c>
      <c r="O41" s="124">
        <v>0</v>
      </c>
      <c r="P41" s="124">
        <v>0.12395817601271604</v>
      </c>
      <c r="Q41" s="119"/>
      <c r="R41" s="109"/>
    </row>
    <row r="42" spans="2:18" x14ac:dyDescent="0.25">
      <c r="B42" s="114"/>
      <c r="C42" s="98" t="s">
        <v>31</v>
      </c>
      <c r="D42" s="116"/>
      <c r="E42" s="125"/>
      <c r="F42" s="121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19"/>
      <c r="R42" s="109"/>
    </row>
    <row r="43" spans="2:18" x14ac:dyDescent="0.25">
      <c r="B43" s="170" t="s">
        <v>11</v>
      </c>
      <c r="C43" s="171"/>
      <c r="D43" s="126"/>
      <c r="E43" s="120">
        <f>-PMT($J$47,10,(NPV($J$47,E12:E21)))</f>
        <v>0.13718579</v>
      </c>
      <c r="F43" s="121"/>
      <c r="G43" s="120">
        <f t="shared" ref="G43:P43" si="0">-PMT($J$49,10,(NPV($J$49,G12:G21)))</f>
        <v>1.5718364975032959</v>
      </c>
      <c r="H43" s="120">
        <f t="shared" si="0"/>
        <v>1.4409711779343579</v>
      </c>
      <c r="I43" s="120">
        <f t="shared" si="0"/>
        <v>1.3985967310630811</v>
      </c>
      <c r="J43" s="120">
        <f t="shared" si="0"/>
        <v>1.4330575854033687</v>
      </c>
      <c r="K43" s="120"/>
      <c r="L43" s="120">
        <f t="shared" si="0"/>
        <v>1.5232427430168158</v>
      </c>
      <c r="M43" s="120">
        <f t="shared" si="0"/>
        <v>1.4398277954758518</v>
      </c>
      <c r="N43" s="120">
        <f t="shared" si="0"/>
        <v>1.4762801275512529</v>
      </c>
      <c r="O43" s="120"/>
      <c r="P43" s="120">
        <f t="shared" si="0"/>
        <v>1.4531992900442832</v>
      </c>
      <c r="Q43" s="119"/>
      <c r="R43" s="109"/>
    </row>
    <row r="44" spans="2:18" x14ac:dyDescent="0.25">
      <c r="B44" s="170" t="s">
        <v>13</v>
      </c>
      <c r="C44" s="171"/>
      <c r="D44" s="127"/>
      <c r="E44" s="120">
        <f>-PMT($J$47,15,(NPV($J$47,E12:E26)))</f>
        <v>0.13718579</v>
      </c>
      <c r="F44" s="128"/>
      <c r="G44" s="120">
        <f t="shared" ref="G44:P44" si="1">-PMT($J$49,15,(NPV($J$49,G12:G26)))</f>
        <v>1.171504575457893</v>
      </c>
      <c r="H44" s="120">
        <f t="shared" si="1"/>
        <v>1.0509860684909289</v>
      </c>
      <c r="I44" s="120">
        <f t="shared" si="1"/>
        <v>1.0119619398119251</v>
      </c>
      <c r="J44" s="120">
        <f t="shared" si="1"/>
        <v>1.043698160894621</v>
      </c>
      <c r="K44" s="120"/>
      <c r="L44" s="120">
        <f t="shared" si="1"/>
        <v>1.1267528661591995</v>
      </c>
      <c r="M44" s="120">
        <f t="shared" si="1"/>
        <v>1.0499330870956649</v>
      </c>
      <c r="N44" s="120">
        <f t="shared" si="1"/>
        <v>1.0835033305464292</v>
      </c>
      <c r="O44" s="120"/>
      <c r="P44" s="120">
        <f t="shared" si="1"/>
        <v>1.0622473699523636</v>
      </c>
      <c r="Q44" s="119"/>
      <c r="R44" s="109"/>
    </row>
    <row r="45" spans="2:18" x14ac:dyDescent="0.25">
      <c r="B45" s="170" t="s">
        <v>14</v>
      </c>
      <c r="C45" s="171"/>
      <c r="D45" s="127"/>
      <c r="E45" s="120">
        <f>-PMT($J$47,25,(NPV($J$47,E12:E41)))</f>
        <v>0.1646229480000001</v>
      </c>
      <c r="F45" s="121"/>
      <c r="G45" s="120">
        <f t="shared" ref="G45:P45" si="2">-PMT($J$49,25,(NPV($J$49,G12:G41)))</f>
        <v>0.88336686827565924</v>
      </c>
      <c r="H45" s="120">
        <f t="shared" si="2"/>
        <v>0.75802992630841526</v>
      </c>
      <c r="I45" s="120">
        <f t="shared" si="2"/>
        <v>0.71744557893591343</v>
      </c>
      <c r="J45" s="120">
        <f t="shared" si="2"/>
        <v>0.75045064181137533</v>
      </c>
      <c r="K45" s="120"/>
      <c r="L45" s="120">
        <f t="shared" si="2"/>
        <v>0.83682594661586063</v>
      </c>
      <c r="M45" s="120">
        <f t="shared" si="2"/>
        <v>0.75693484579877268</v>
      </c>
      <c r="N45" s="120">
        <f t="shared" si="2"/>
        <v>0.79184725685584001</v>
      </c>
      <c r="O45" s="120"/>
      <c r="P45" s="120">
        <f t="shared" si="2"/>
        <v>0.7697414644220959</v>
      </c>
      <c r="Q45" s="119"/>
      <c r="R45" s="109"/>
    </row>
    <row r="46" spans="2:18" x14ac:dyDescent="0.25">
      <c r="B46" s="129"/>
      <c r="C46" s="130"/>
      <c r="D46" s="127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19"/>
      <c r="R46" s="109"/>
    </row>
    <row r="47" spans="2:18" x14ac:dyDescent="0.25">
      <c r="B47" s="129"/>
      <c r="C47" s="103" t="s">
        <v>32</v>
      </c>
      <c r="D47" s="127"/>
      <c r="E47" s="131" t="s">
        <v>33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19"/>
      <c r="R47" s="109"/>
    </row>
    <row r="48" spans="2:18" ht="15" customHeight="1" x14ac:dyDescent="0.25">
      <c r="B48" s="132"/>
      <c r="C48" s="133"/>
      <c r="D48" s="116"/>
      <c r="E48" s="131" t="s">
        <v>34</v>
      </c>
      <c r="F48" s="134"/>
      <c r="G48" s="134"/>
      <c r="H48" s="134"/>
      <c r="I48" s="134"/>
      <c r="J48" s="134"/>
      <c r="K48" s="116"/>
      <c r="L48" s="116"/>
      <c r="M48" s="116"/>
      <c r="N48" s="116"/>
      <c r="O48" s="116"/>
      <c r="P48" s="116"/>
      <c r="Q48" s="115"/>
      <c r="R48" s="109"/>
    </row>
    <row r="49" spans="2:18" ht="15" customHeight="1" thickBot="1" x14ac:dyDescent="0.3">
      <c r="B49" s="135"/>
      <c r="C49" s="136"/>
      <c r="D49" s="137"/>
      <c r="E49" s="144" t="s">
        <v>47</v>
      </c>
      <c r="F49" s="137"/>
      <c r="G49" s="137"/>
      <c r="H49" s="137"/>
      <c r="I49" s="137"/>
      <c r="J49" s="138">
        <v>2.4299999999999999E-2</v>
      </c>
      <c r="K49" s="139"/>
      <c r="L49" s="139"/>
      <c r="M49" s="139"/>
      <c r="N49" s="137"/>
      <c r="O49" s="137"/>
      <c r="P49" s="137"/>
      <c r="Q49" s="140"/>
      <c r="R49" s="109"/>
    </row>
  </sheetData>
  <mergeCells count="10">
    <mergeCell ref="B43:C43"/>
    <mergeCell ref="B44:C44"/>
    <mergeCell ref="B45:C45"/>
    <mergeCell ref="C3:P3"/>
    <mergeCell ref="C4:P4"/>
    <mergeCell ref="E7:E9"/>
    <mergeCell ref="G7:P7"/>
    <mergeCell ref="G8:J8"/>
    <mergeCell ref="L8:N8"/>
    <mergeCell ref="P8:P9"/>
  </mergeCells>
  <pageMargins left="0.7" right="0.7" top="0.75" bottom="0.7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U49"/>
  <sheetViews>
    <sheetView showGridLines="0" view="pageLayout" topLeftCell="P1" zoomScaleNormal="85" zoomScaleSheetLayoutView="70" workbookViewId="0">
      <selection activeCell="AB47" sqref="AA47:AB47"/>
    </sheetView>
  </sheetViews>
  <sheetFormatPr defaultRowHeight="15" x14ac:dyDescent="0.25"/>
  <cols>
    <col min="1" max="1" width="9.140625" style="104"/>
    <col min="2" max="2" width="2.7109375" style="104" customWidth="1"/>
    <col min="3" max="3" width="18.85546875" style="105" customWidth="1"/>
    <col min="4" max="4" width="2.5703125" style="105" customWidth="1"/>
    <col min="5" max="5" width="18.7109375" style="105" customWidth="1"/>
    <col min="6" max="6" width="2.7109375" style="105" customWidth="1"/>
    <col min="7" max="9" width="10.7109375" style="105" customWidth="1"/>
    <col min="10" max="10" width="8.7109375" style="105" customWidth="1"/>
    <col min="11" max="11" width="2.7109375" style="105" customWidth="1"/>
    <col min="12" max="13" width="10.7109375" style="105" customWidth="1"/>
    <col min="14" max="14" width="8.7109375" style="105" customWidth="1"/>
    <col min="15" max="15" width="2.7109375" style="105" customWidth="1"/>
    <col min="16" max="16" width="10.7109375" style="105" customWidth="1"/>
    <col min="17" max="17" width="2.7109375" style="104" customWidth="1"/>
    <col min="18" max="16384" width="9.140625" style="104"/>
  </cols>
  <sheetData>
    <row r="1" spans="1:18" s="106" customFormat="1" ht="20.25" customHeight="1" x14ac:dyDescent="0.25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</row>
    <row r="2" spans="1:18" ht="15.75" thickBot="1" x14ac:dyDescent="0.3"/>
    <row r="3" spans="1:18" ht="14.25" customHeight="1" x14ac:dyDescent="0.25">
      <c r="B3" s="107"/>
      <c r="C3" s="172" t="s">
        <v>36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08"/>
      <c r="R3" s="109"/>
    </row>
    <row r="4" spans="1:18" ht="14.25" customHeight="1" x14ac:dyDescent="0.25">
      <c r="B4" s="110"/>
      <c r="C4" s="173" t="s">
        <v>27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11"/>
      <c r="R4" s="109"/>
    </row>
    <row r="5" spans="1:18" ht="14.25" customHeight="1" thickBot="1" x14ac:dyDescent="0.3">
      <c r="B5" s="11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13"/>
      <c r="R5" s="109"/>
    </row>
    <row r="6" spans="1:18" ht="14.25" customHeight="1" x14ac:dyDescent="0.25">
      <c r="B6" s="110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1"/>
      <c r="R6" s="109"/>
    </row>
    <row r="7" spans="1:18" ht="14.25" customHeight="1" x14ac:dyDescent="0.25">
      <c r="B7" s="114"/>
      <c r="C7" s="98"/>
      <c r="D7" s="98"/>
      <c r="E7" s="174" t="s">
        <v>28</v>
      </c>
      <c r="F7" s="99"/>
      <c r="G7" s="177" t="s">
        <v>29</v>
      </c>
      <c r="H7" s="178"/>
      <c r="I7" s="178"/>
      <c r="J7" s="178"/>
      <c r="K7" s="178"/>
      <c r="L7" s="178"/>
      <c r="M7" s="178"/>
      <c r="N7" s="178"/>
      <c r="O7" s="178"/>
      <c r="P7" s="179"/>
      <c r="Q7" s="115"/>
      <c r="R7" s="109"/>
    </row>
    <row r="8" spans="1:18" ht="28.5" customHeight="1" x14ac:dyDescent="0.25">
      <c r="B8" s="114"/>
      <c r="C8" s="98"/>
      <c r="D8" s="98"/>
      <c r="E8" s="175"/>
      <c r="F8" s="99"/>
      <c r="G8" s="180" t="s">
        <v>0</v>
      </c>
      <c r="H8" s="181"/>
      <c r="I8" s="181"/>
      <c r="J8" s="182"/>
      <c r="K8" s="98"/>
      <c r="L8" s="183" t="s">
        <v>1</v>
      </c>
      <c r="M8" s="184"/>
      <c r="N8" s="185"/>
      <c r="O8" s="98"/>
      <c r="P8" s="186" t="s">
        <v>2</v>
      </c>
      <c r="Q8" s="115"/>
      <c r="R8" s="109"/>
    </row>
    <row r="9" spans="1:18" ht="30" customHeight="1" x14ac:dyDescent="0.25">
      <c r="B9" s="114"/>
      <c r="C9" s="98" t="s">
        <v>3</v>
      </c>
      <c r="D9" s="98"/>
      <c r="E9" s="176"/>
      <c r="F9" s="99"/>
      <c r="G9" s="100" t="s">
        <v>4</v>
      </c>
      <c r="H9" s="101" t="s">
        <v>5</v>
      </c>
      <c r="I9" s="101" t="s">
        <v>6</v>
      </c>
      <c r="J9" s="102" t="s">
        <v>7</v>
      </c>
      <c r="K9" s="103"/>
      <c r="L9" s="100" t="s">
        <v>4</v>
      </c>
      <c r="M9" s="101" t="s">
        <v>6</v>
      </c>
      <c r="N9" s="102" t="s">
        <v>7</v>
      </c>
      <c r="O9" s="98"/>
      <c r="P9" s="187"/>
      <c r="Q9" s="115"/>
      <c r="R9" s="109"/>
    </row>
    <row r="10" spans="1:18" x14ac:dyDescent="0.25">
      <c r="B10" s="114"/>
      <c r="C10" s="98"/>
      <c r="D10" s="98"/>
      <c r="E10" s="116">
        <v>1</v>
      </c>
      <c r="F10" s="99"/>
      <c r="G10" s="103">
        <v>2</v>
      </c>
      <c r="H10" s="103">
        <v>3</v>
      </c>
      <c r="I10" s="103">
        <v>4</v>
      </c>
      <c r="J10" s="103">
        <v>5</v>
      </c>
      <c r="K10" s="103"/>
      <c r="L10" s="103">
        <v>6</v>
      </c>
      <c r="M10" s="103">
        <v>7</v>
      </c>
      <c r="N10" s="103">
        <v>8</v>
      </c>
      <c r="O10" s="98"/>
      <c r="P10" s="103">
        <v>9</v>
      </c>
      <c r="Q10" s="115"/>
      <c r="R10" s="109"/>
    </row>
    <row r="11" spans="1:18" x14ac:dyDescent="0.25">
      <c r="B11" s="114"/>
      <c r="C11" s="116"/>
      <c r="D11" s="116"/>
      <c r="E11" s="98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9"/>
    </row>
    <row r="12" spans="1:18" x14ac:dyDescent="0.25">
      <c r="B12" s="114"/>
      <c r="C12" s="116">
        <v>2016</v>
      </c>
      <c r="D12" s="116"/>
      <c r="E12" s="120">
        <v>2.074807E-2</v>
      </c>
      <c r="F12" s="121"/>
      <c r="G12" s="120">
        <v>1.1564455284621356</v>
      </c>
      <c r="H12" s="120">
        <v>1.1100528941194876</v>
      </c>
      <c r="I12" s="120">
        <v>1.0950308682256411</v>
      </c>
      <c r="J12" s="120">
        <v>1.1072474724398846</v>
      </c>
      <c r="K12" s="120"/>
      <c r="L12" s="120">
        <v>1.1392187162657987</v>
      </c>
      <c r="M12" s="120">
        <v>1.1096475573619269</v>
      </c>
      <c r="N12" s="120">
        <v>1.1225701538029189</v>
      </c>
      <c r="O12" s="120"/>
      <c r="P12" s="120">
        <v>1.1143878419550588</v>
      </c>
      <c r="Q12" s="119"/>
      <c r="R12" s="109"/>
    </row>
    <row r="13" spans="1:18" x14ac:dyDescent="0.25">
      <c r="B13" s="114"/>
      <c r="C13" s="116">
        <v>2017</v>
      </c>
      <c r="D13" s="116"/>
      <c r="E13" s="120">
        <v>2.074807E-2</v>
      </c>
      <c r="F13" s="121"/>
      <c r="G13" s="120">
        <v>0.6834964530718457</v>
      </c>
      <c r="H13" s="120">
        <v>0.64888984497681024</v>
      </c>
      <c r="I13" s="120">
        <v>0.63768415747344021</v>
      </c>
      <c r="J13" s="120">
        <v>0.64679713931387506</v>
      </c>
      <c r="K13" s="120"/>
      <c r="L13" s="120">
        <v>0.67064610415649295</v>
      </c>
      <c r="M13" s="120">
        <v>0.64858748382586073</v>
      </c>
      <c r="N13" s="120">
        <v>0.65822710091034697</v>
      </c>
      <c r="O13" s="120"/>
      <c r="P13" s="120">
        <v>0.65212350141783104</v>
      </c>
      <c r="Q13" s="119"/>
      <c r="R13" s="109"/>
    </row>
    <row r="14" spans="1:18" x14ac:dyDescent="0.25">
      <c r="B14" s="114"/>
      <c r="C14" s="116">
        <v>2018</v>
      </c>
      <c r="D14" s="116"/>
      <c r="E14" s="120">
        <v>2.074807E-2</v>
      </c>
      <c r="F14" s="121"/>
      <c r="G14" s="120">
        <v>0.32058445645166261</v>
      </c>
      <c r="H14" s="120">
        <v>0.29514944889923866</v>
      </c>
      <c r="I14" s="120">
        <v>0.28691354362081284</v>
      </c>
      <c r="J14" s="120">
        <v>0.2936113616011255</v>
      </c>
      <c r="K14" s="120"/>
      <c r="L14" s="120">
        <v>0.31113976540260924</v>
      </c>
      <c r="M14" s="120">
        <v>0.29492722087455508</v>
      </c>
      <c r="N14" s="120">
        <v>0.3020121028333147</v>
      </c>
      <c r="O14" s="120"/>
      <c r="P14" s="120">
        <v>0.29752610701532567</v>
      </c>
      <c r="Q14" s="119"/>
      <c r="R14" s="109"/>
    </row>
    <row r="15" spans="1:18" x14ac:dyDescent="0.25">
      <c r="B15" s="114"/>
      <c r="C15" s="116">
        <v>2019</v>
      </c>
      <c r="D15" s="116"/>
      <c r="E15" s="120">
        <v>2.074807E-2</v>
      </c>
      <c r="F15" s="121"/>
      <c r="G15" s="120">
        <v>0.20679486415349055</v>
      </c>
      <c r="H15" s="120">
        <v>0.18430767754998001</v>
      </c>
      <c r="I15" s="120">
        <v>0.17702628247026242</v>
      </c>
      <c r="J15" s="120">
        <v>0.18294784873869013</v>
      </c>
      <c r="K15" s="120"/>
      <c r="L15" s="120">
        <v>0.19844477699134505</v>
      </c>
      <c r="M15" s="120">
        <v>0.18411120491087068</v>
      </c>
      <c r="N15" s="120">
        <v>0.19037497591003799</v>
      </c>
      <c r="O15" s="120"/>
      <c r="P15" s="120">
        <v>0.18640889000053823</v>
      </c>
      <c r="Q15" s="119"/>
      <c r="R15" s="109"/>
    </row>
    <row r="16" spans="1:18" x14ac:dyDescent="0.25">
      <c r="B16" s="114"/>
      <c r="C16" s="116">
        <v>2020</v>
      </c>
      <c r="D16" s="116"/>
      <c r="E16" s="120">
        <v>2.074807E-2</v>
      </c>
      <c r="F16" s="121"/>
      <c r="G16" s="120">
        <v>0.20307273018144462</v>
      </c>
      <c r="H16" s="120">
        <v>0.18075747977502504</v>
      </c>
      <c r="I16" s="120">
        <v>0.17353175797278753</v>
      </c>
      <c r="J16" s="120">
        <v>0.1794080481645336</v>
      </c>
      <c r="K16" s="120"/>
      <c r="L16" s="120">
        <v>0.19478648747691629</v>
      </c>
      <c r="M16" s="120">
        <v>0.18056250935844792</v>
      </c>
      <c r="N16" s="120">
        <v>0.18677838779621858</v>
      </c>
      <c r="O16" s="120"/>
      <c r="P16" s="120">
        <v>0.18284262643289881</v>
      </c>
      <c r="Q16" s="119"/>
      <c r="R16" s="109"/>
    </row>
    <row r="17" spans="2:21" x14ac:dyDescent="0.25">
      <c r="B17" s="114"/>
      <c r="C17" s="116">
        <v>2021</v>
      </c>
      <c r="D17" s="116"/>
      <c r="E17" s="120">
        <v>2.074807E-2</v>
      </c>
      <c r="F17" s="121"/>
      <c r="G17" s="120">
        <v>4.0111032499999998E-2</v>
      </c>
      <c r="H17" s="120">
        <v>2.1931108129699999E-2</v>
      </c>
      <c r="I17" s="120">
        <v>1.6044413E-2</v>
      </c>
      <c r="J17" s="120">
        <v>2.083174495094E-2</v>
      </c>
      <c r="K17" s="120"/>
      <c r="L17" s="120">
        <v>3.3360345730249999E-2</v>
      </c>
      <c r="M17" s="120">
        <v>2.1772268440999998E-2</v>
      </c>
      <c r="N17" s="120">
        <v>2.6836258216402245E-2</v>
      </c>
      <c r="O17" s="120"/>
      <c r="P17" s="120">
        <v>2.362984813264541E-2</v>
      </c>
      <c r="Q17" s="119"/>
      <c r="R17" s="109"/>
    </row>
    <row r="18" spans="2:21" x14ac:dyDescent="0.25">
      <c r="B18" s="114"/>
      <c r="C18" s="116">
        <v>2022</v>
      </c>
      <c r="D18" s="116"/>
      <c r="E18" s="120">
        <v>2.074807E-2</v>
      </c>
      <c r="F18" s="121"/>
      <c r="G18" s="120">
        <v>4.0018985999999999E-2</v>
      </c>
      <c r="H18" s="120">
        <v>2.1880780785360002E-2</v>
      </c>
      <c r="I18" s="120">
        <v>1.6007594400000002E-2</v>
      </c>
      <c r="J18" s="120">
        <v>2.0783940417072003E-2</v>
      </c>
      <c r="K18" s="120"/>
      <c r="L18" s="120">
        <v>3.3283790656199998E-2</v>
      </c>
      <c r="M18" s="120">
        <v>2.1722305600800001E-2</v>
      </c>
      <c r="N18" s="120">
        <v>2.6774674570009798E-2</v>
      </c>
      <c r="O18" s="120"/>
      <c r="P18" s="120">
        <v>2.3575622532341016E-2</v>
      </c>
      <c r="Q18" s="119"/>
      <c r="R18" s="109"/>
      <c r="T18" s="122"/>
    </row>
    <row r="19" spans="2:21" x14ac:dyDescent="0.25">
      <c r="B19" s="114"/>
      <c r="C19" s="116">
        <v>2023</v>
      </c>
      <c r="D19" s="116"/>
      <c r="E19" s="120">
        <v>2.074807E-2</v>
      </c>
      <c r="F19" s="121"/>
      <c r="G19" s="120">
        <v>3.9934019999999994E-2</v>
      </c>
      <c r="H19" s="120">
        <v>2.1834324775199997E-2</v>
      </c>
      <c r="I19" s="120">
        <v>1.5973607999999997E-2</v>
      </c>
      <c r="J19" s="120">
        <v>2.0739813155039998E-2</v>
      </c>
      <c r="K19" s="120"/>
      <c r="L19" s="120">
        <v>3.3213124433999992E-2</v>
      </c>
      <c r="M19" s="120">
        <v>2.1676186055999996E-2</v>
      </c>
      <c r="N19" s="120">
        <v>2.6717828127185993E-2</v>
      </c>
      <c r="O19" s="120"/>
      <c r="P19" s="120">
        <v>2.3525568132060033E-2</v>
      </c>
      <c r="Q19" s="119"/>
      <c r="R19" s="109"/>
      <c r="U19" s="123"/>
    </row>
    <row r="20" spans="2:21" x14ac:dyDescent="0.25">
      <c r="B20" s="114"/>
      <c r="C20" s="116">
        <v>2024</v>
      </c>
      <c r="D20" s="116"/>
      <c r="E20" s="120">
        <v>2.074807E-2</v>
      </c>
      <c r="F20" s="121"/>
      <c r="G20" s="120">
        <v>3.9788353305225461E-2</v>
      </c>
      <c r="H20" s="120">
        <v>2.1754680053165075E-2</v>
      </c>
      <c r="I20" s="120">
        <v>1.5915341322090184E-2</v>
      </c>
      <c r="J20" s="120">
        <v>2.0664160865775456E-2</v>
      </c>
      <c r="K20" s="120"/>
      <c r="L20" s="120">
        <v>3.3091973443956021E-2</v>
      </c>
      <c r="M20" s="120">
        <v>2.159711817407638E-2</v>
      </c>
      <c r="N20" s="120">
        <v>2.6620369927013783E-2</v>
      </c>
      <c r="O20" s="120"/>
      <c r="P20" s="120">
        <v>2.3439754288312516E-2</v>
      </c>
      <c r="Q20" s="119"/>
      <c r="R20" s="109"/>
    </row>
    <row r="21" spans="2:21" x14ac:dyDescent="0.25">
      <c r="B21" s="114"/>
      <c r="C21" s="116">
        <v>2025</v>
      </c>
      <c r="D21" s="116"/>
      <c r="E21" s="120">
        <v>2.074807E-2</v>
      </c>
      <c r="F21" s="121"/>
      <c r="G21" s="120">
        <v>3.9643217956555489E-2</v>
      </c>
      <c r="H21" s="120">
        <v>2.1675325849926281E-2</v>
      </c>
      <c r="I21" s="120">
        <v>1.5857287182622196E-2</v>
      </c>
      <c r="J21" s="120">
        <v>2.0588784532173006E-2</v>
      </c>
      <c r="K21" s="120"/>
      <c r="L21" s="120">
        <v>3.29712643744672E-2</v>
      </c>
      <c r="M21" s="120">
        <v>2.1518338706818321E-2</v>
      </c>
      <c r="N21" s="120">
        <v>2.6523267223580879E-2</v>
      </c>
      <c r="O21" s="120"/>
      <c r="P21" s="120">
        <v>2.3354253466369077E-2</v>
      </c>
      <c r="Q21" s="119"/>
      <c r="R21" s="109"/>
    </row>
    <row r="22" spans="2:21" x14ac:dyDescent="0.25">
      <c r="B22" s="114"/>
      <c r="C22" s="116">
        <v>2026</v>
      </c>
      <c r="D22" s="116"/>
      <c r="E22" s="120">
        <v>2.074807E-2</v>
      </c>
      <c r="F22" s="121"/>
      <c r="G22" s="120">
        <v>3.9498612015807275E-2</v>
      </c>
      <c r="H22" s="120">
        <v>2.1596261105762786E-2</v>
      </c>
      <c r="I22" s="120">
        <v>1.5799444806322911E-2</v>
      </c>
      <c r="J22" s="120">
        <v>2.0513683147633542E-2</v>
      </c>
      <c r="K22" s="120"/>
      <c r="L22" s="120">
        <v>3.2850995613546909E-2</v>
      </c>
      <c r="M22" s="120">
        <v>2.1439846602180186E-2</v>
      </c>
      <c r="N22" s="120">
        <v>2.6426518720147445E-2</v>
      </c>
      <c r="O22" s="120"/>
      <c r="P22" s="120">
        <v>2.3269064524425023E-2</v>
      </c>
      <c r="Q22" s="119"/>
      <c r="R22" s="109"/>
    </row>
    <row r="23" spans="2:21" x14ac:dyDescent="0.25">
      <c r="B23" s="114"/>
      <c r="C23" s="116">
        <v>2027</v>
      </c>
      <c r="D23" s="116"/>
      <c r="E23" s="120">
        <v>2.074807E-2</v>
      </c>
      <c r="F23" s="121"/>
      <c r="G23" s="120">
        <v>3.9354533551867903E-2</v>
      </c>
      <c r="H23" s="120">
        <v>2.1517484764819295E-2</v>
      </c>
      <c r="I23" s="120">
        <v>1.5741813420747163E-2</v>
      </c>
      <c r="J23" s="120">
        <v>2.0438855709229702E-2</v>
      </c>
      <c r="K23" s="120"/>
      <c r="L23" s="120">
        <v>3.2731165555088537E-2</v>
      </c>
      <c r="M23" s="120">
        <v>2.1361640811953901E-2</v>
      </c>
      <c r="N23" s="120">
        <v>2.6330123124703737E-2</v>
      </c>
      <c r="O23" s="120"/>
      <c r="P23" s="120">
        <v>2.3184186324840601E-2</v>
      </c>
      <c r="Q23" s="119"/>
      <c r="R23" s="109"/>
    </row>
    <row r="24" spans="2:21" x14ac:dyDescent="0.25">
      <c r="B24" s="114"/>
      <c r="C24" s="116">
        <v>2028</v>
      </c>
      <c r="D24" s="116"/>
      <c r="E24" s="120">
        <v>2.074807E-2</v>
      </c>
      <c r="F24" s="121"/>
      <c r="G24" s="120">
        <v>3.9210980640668525E-2</v>
      </c>
      <c r="H24" s="120">
        <v>2.1438995775091924E-2</v>
      </c>
      <c r="I24" s="120">
        <v>1.5684392256267412E-2</v>
      </c>
      <c r="J24" s="120">
        <v>2.0364301217692483E-2</v>
      </c>
      <c r="K24" s="120"/>
      <c r="L24" s="120">
        <v>3.2611772598844013E-2</v>
      </c>
      <c r="M24" s="120">
        <v>2.1283720291754876E-2</v>
      </c>
      <c r="N24" s="120">
        <v>2.6234079149952828E-2</v>
      </c>
      <c r="O24" s="120"/>
      <c r="P24" s="120">
        <v>2.3099617734125805E-2</v>
      </c>
      <c r="Q24" s="119"/>
      <c r="R24" s="109"/>
    </row>
    <row r="25" spans="2:21" x14ac:dyDescent="0.25">
      <c r="B25" s="114"/>
      <c r="C25" s="116">
        <v>2029</v>
      </c>
      <c r="D25" s="116"/>
      <c r="E25" s="120">
        <v>2.074807E-2</v>
      </c>
      <c r="F25" s="121"/>
      <c r="G25" s="120">
        <v>3.9067951365158705E-2</v>
      </c>
      <c r="H25" s="120">
        <v>2.1360793088414175E-2</v>
      </c>
      <c r="I25" s="120">
        <v>1.5627180546063484E-2</v>
      </c>
      <c r="J25" s="120">
        <v>2.0290018677397905E-2</v>
      </c>
      <c r="K25" s="120"/>
      <c r="L25" s="120">
        <v>3.2492815150402497E-2</v>
      </c>
      <c r="M25" s="120">
        <v>2.1206084001008145E-2</v>
      </c>
      <c r="N25" s="120">
        <v>2.6138385513293477E-2</v>
      </c>
      <c r="O25" s="120"/>
      <c r="P25" s="120">
        <v>2.3015357622925243E-2</v>
      </c>
      <c r="Q25" s="119"/>
      <c r="R25" s="109"/>
    </row>
    <row r="26" spans="2:21" x14ac:dyDescent="0.25">
      <c r="B26" s="114"/>
      <c r="C26" s="116">
        <v>2030</v>
      </c>
      <c r="D26" s="116"/>
      <c r="E26" s="120">
        <v>2.074807E-2</v>
      </c>
      <c r="F26" s="121"/>
      <c r="G26" s="120">
        <v>3.8925443815280805E-2</v>
      </c>
      <c r="H26" s="120">
        <v>2.1282875660442936E-2</v>
      </c>
      <c r="I26" s="120">
        <v>1.5570177526112323E-2</v>
      </c>
      <c r="J26" s="120">
        <v>2.0216007096353718E-2</v>
      </c>
      <c r="K26" s="120"/>
      <c r="L26" s="120">
        <v>3.2374291621169046E-2</v>
      </c>
      <c r="M26" s="120">
        <v>2.112873090293442E-2</v>
      </c>
      <c r="N26" s="120">
        <v>2.6043040936802951E-2</v>
      </c>
      <c r="O26" s="120"/>
      <c r="P26" s="120">
        <v>2.2931404866003063E-2</v>
      </c>
      <c r="Q26" s="119"/>
      <c r="R26" s="109"/>
    </row>
    <row r="27" spans="2:21" x14ac:dyDescent="0.25">
      <c r="B27" s="114"/>
      <c r="C27" s="116">
        <v>2031</v>
      </c>
      <c r="D27" s="116"/>
      <c r="E27" s="120">
        <v>2.074807E-2</v>
      </c>
      <c r="F27" s="121"/>
      <c r="G27" s="124">
        <v>3.8925443815280805E-2</v>
      </c>
      <c r="H27" s="124">
        <v>2.1282875660442936E-2</v>
      </c>
      <c r="I27" s="124">
        <v>1.5570177526112323E-2</v>
      </c>
      <c r="J27" s="124">
        <v>2.0216007096353718E-2</v>
      </c>
      <c r="K27" s="124">
        <v>0</v>
      </c>
      <c r="L27" s="124">
        <v>3.2374291621169046E-2</v>
      </c>
      <c r="M27" s="124">
        <v>2.112873090293442E-2</v>
      </c>
      <c r="N27" s="124">
        <v>2.6043040936802951E-2</v>
      </c>
      <c r="O27" s="124">
        <v>0</v>
      </c>
      <c r="P27" s="124">
        <v>2.2931404866003063E-2</v>
      </c>
      <c r="Q27" s="119"/>
      <c r="R27" s="109"/>
    </row>
    <row r="28" spans="2:21" x14ac:dyDescent="0.25">
      <c r="B28" s="114"/>
      <c r="C28" s="116">
        <v>2032</v>
      </c>
      <c r="D28" s="116"/>
      <c r="E28" s="120">
        <v>2.074807E-2</v>
      </c>
      <c r="F28" s="121"/>
      <c r="G28" s="124">
        <v>3.8925443815280805E-2</v>
      </c>
      <c r="H28" s="124">
        <v>2.1282875660442936E-2</v>
      </c>
      <c r="I28" s="124">
        <v>1.5570177526112323E-2</v>
      </c>
      <c r="J28" s="124">
        <v>2.0216007096353718E-2</v>
      </c>
      <c r="K28" s="124">
        <v>0</v>
      </c>
      <c r="L28" s="124">
        <v>3.2374291621169046E-2</v>
      </c>
      <c r="M28" s="124">
        <v>2.112873090293442E-2</v>
      </c>
      <c r="N28" s="124">
        <v>2.6043040936802951E-2</v>
      </c>
      <c r="O28" s="124">
        <v>0</v>
      </c>
      <c r="P28" s="124">
        <v>2.2931404866003063E-2</v>
      </c>
      <c r="Q28" s="119"/>
      <c r="R28" s="109"/>
    </row>
    <row r="29" spans="2:21" x14ac:dyDescent="0.25">
      <c r="B29" s="114"/>
      <c r="C29" s="116">
        <v>2033</v>
      </c>
      <c r="D29" s="116"/>
      <c r="E29" s="120">
        <v>2.074807E-2</v>
      </c>
      <c r="F29" s="121"/>
      <c r="G29" s="124">
        <v>3.8925443815280805E-2</v>
      </c>
      <c r="H29" s="124">
        <v>2.1282875660442936E-2</v>
      </c>
      <c r="I29" s="124">
        <v>1.5570177526112323E-2</v>
      </c>
      <c r="J29" s="124">
        <v>2.0216007096353718E-2</v>
      </c>
      <c r="K29" s="124">
        <v>0</v>
      </c>
      <c r="L29" s="124">
        <v>3.2374291621169046E-2</v>
      </c>
      <c r="M29" s="124">
        <v>2.112873090293442E-2</v>
      </c>
      <c r="N29" s="124">
        <v>2.6043040936802951E-2</v>
      </c>
      <c r="O29" s="124">
        <v>0</v>
      </c>
      <c r="P29" s="124">
        <v>2.2931404866003063E-2</v>
      </c>
      <c r="Q29" s="119"/>
      <c r="R29" s="109"/>
    </row>
    <row r="30" spans="2:21" x14ac:dyDescent="0.25">
      <c r="B30" s="114"/>
      <c r="C30" s="116">
        <v>2034</v>
      </c>
      <c r="D30" s="116"/>
      <c r="E30" s="120">
        <v>2.074807E-2</v>
      </c>
      <c r="F30" s="121"/>
      <c r="G30" s="124">
        <v>3.8925443815280805E-2</v>
      </c>
      <c r="H30" s="124">
        <v>2.1282875660442936E-2</v>
      </c>
      <c r="I30" s="124">
        <v>1.5570177526112323E-2</v>
      </c>
      <c r="J30" s="124">
        <v>2.0216007096353718E-2</v>
      </c>
      <c r="K30" s="124">
        <v>0</v>
      </c>
      <c r="L30" s="124">
        <v>3.2374291621169046E-2</v>
      </c>
      <c r="M30" s="124">
        <v>2.112873090293442E-2</v>
      </c>
      <c r="N30" s="124">
        <v>2.6043040936802951E-2</v>
      </c>
      <c r="O30" s="124">
        <v>0</v>
      </c>
      <c r="P30" s="124">
        <v>2.2931404866003063E-2</v>
      </c>
      <c r="Q30" s="119"/>
      <c r="R30" s="109"/>
    </row>
    <row r="31" spans="2:21" x14ac:dyDescent="0.25">
      <c r="B31" s="114"/>
      <c r="C31" s="116">
        <v>2035</v>
      </c>
      <c r="D31" s="116"/>
      <c r="E31" s="120">
        <v>2.074807E-2</v>
      </c>
      <c r="F31" s="121"/>
      <c r="G31" s="124">
        <v>3.8925443815280805E-2</v>
      </c>
      <c r="H31" s="124">
        <v>2.1282875660442936E-2</v>
      </c>
      <c r="I31" s="124">
        <v>1.5570177526112323E-2</v>
      </c>
      <c r="J31" s="124">
        <v>2.0216007096353718E-2</v>
      </c>
      <c r="K31" s="124">
        <v>0</v>
      </c>
      <c r="L31" s="124">
        <v>3.2374291621169046E-2</v>
      </c>
      <c r="M31" s="124">
        <v>2.112873090293442E-2</v>
      </c>
      <c r="N31" s="124">
        <v>2.6043040936802951E-2</v>
      </c>
      <c r="O31" s="124">
        <v>0</v>
      </c>
      <c r="P31" s="124">
        <v>2.2931404866003063E-2</v>
      </c>
      <c r="Q31" s="119"/>
      <c r="R31" s="109"/>
    </row>
    <row r="32" spans="2:21" x14ac:dyDescent="0.25">
      <c r="B32" s="114"/>
      <c r="C32" s="116">
        <v>2036</v>
      </c>
      <c r="D32" s="116"/>
      <c r="E32" s="120">
        <v>2.074807E-2</v>
      </c>
      <c r="F32" s="121"/>
      <c r="G32" s="124">
        <v>3.8925443815280805E-2</v>
      </c>
      <c r="H32" s="124">
        <v>2.1282875660442936E-2</v>
      </c>
      <c r="I32" s="124">
        <v>1.5570177526112323E-2</v>
      </c>
      <c r="J32" s="124">
        <v>2.0216007096353718E-2</v>
      </c>
      <c r="K32" s="124">
        <v>0</v>
      </c>
      <c r="L32" s="124">
        <v>3.2374291621169046E-2</v>
      </c>
      <c r="M32" s="124">
        <v>2.112873090293442E-2</v>
      </c>
      <c r="N32" s="124">
        <v>2.6043040936802951E-2</v>
      </c>
      <c r="O32" s="124">
        <v>0</v>
      </c>
      <c r="P32" s="124">
        <v>2.2931404866003063E-2</v>
      </c>
      <c r="Q32" s="119"/>
      <c r="R32" s="109"/>
    </row>
    <row r="33" spans="2:18" x14ac:dyDescent="0.25">
      <c r="B33" s="114"/>
      <c r="C33" s="116">
        <v>2037</v>
      </c>
      <c r="D33" s="116"/>
      <c r="E33" s="120">
        <v>2.074807E-2</v>
      </c>
      <c r="F33" s="121"/>
      <c r="G33" s="124">
        <v>3.8925443815280805E-2</v>
      </c>
      <c r="H33" s="124">
        <v>2.1282875660442936E-2</v>
      </c>
      <c r="I33" s="124">
        <v>1.5570177526112323E-2</v>
      </c>
      <c r="J33" s="124">
        <v>2.0216007096353718E-2</v>
      </c>
      <c r="K33" s="124">
        <v>0</v>
      </c>
      <c r="L33" s="124">
        <v>3.2374291621169046E-2</v>
      </c>
      <c r="M33" s="124">
        <v>2.112873090293442E-2</v>
      </c>
      <c r="N33" s="124">
        <v>2.6043040936802951E-2</v>
      </c>
      <c r="O33" s="124">
        <v>0</v>
      </c>
      <c r="P33" s="124">
        <v>2.2931404866003063E-2</v>
      </c>
      <c r="Q33" s="119"/>
      <c r="R33" s="109"/>
    </row>
    <row r="34" spans="2:18" x14ac:dyDescent="0.25">
      <c r="B34" s="114"/>
      <c r="C34" s="116">
        <v>2038</v>
      </c>
      <c r="D34" s="116"/>
      <c r="E34" s="120">
        <v>2.074807E-2</v>
      </c>
      <c r="F34" s="121"/>
      <c r="G34" s="124">
        <v>3.8925443815280805E-2</v>
      </c>
      <c r="H34" s="124">
        <v>2.1282875660442936E-2</v>
      </c>
      <c r="I34" s="124">
        <v>1.5570177526112323E-2</v>
      </c>
      <c r="J34" s="124">
        <v>2.0216007096353718E-2</v>
      </c>
      <c r="K34" s="124">
        <v>0</v>
      </c>
      <c r="L34" s="124">
        <v>3.2374291621169046E-2</v>
      </c>
      <c r="M34" s="124">
        <v>2.112873090293442E-2</v>
      </c>
      <c r="N34" s="124">
        <v>2.6043040936802951E-2</v>
      </c>
      <c r="O34" s="124">
        <v>0</v>
      </c>
      <c r="P34" s="124">
        <v>2.2931404866003063E-2</v>
      </c>
      <c r="Q34" s="119"/>
      <c r="R34" s="109"/>
    </row>
    <row r="35" spans="2:18" x14ac:dyDescent="0.25">
      <c r="B35" s="114"/>
      <c r="C35" s="116">
        <v>2039</v>
      </c>
      <c r="D35" s="116"/>
      <c r="E35" s="120">
        <v>2.074807E-2</v>
      </c>
      <c r="F35" s="121"/>
      <c r="G35" s="124">
        <v>3.8925443815280805E-2</v>
      </c>
      <c r="H35" s="124">
        <v>2.1282875660442936E-2</v>
      </c>
      <c r="I35" s="124">
        <v>1.5570177526112323E-2</v>
      </c>
      <c r="J35" s="124">
        <v>2.0216007096353718E-2</v>
      </c>
      <c r="K35" s="124">
        <v>0</v>
      </c>
      <c r="L35" s="124">
        <v>3.2374291621169046E-2</v>
      </c>
      <c r="M35" s="124">
        <v>2.112873090293442E-2</v>
      </c>
      <c r="N35" s="124">
        <v>2.6043040936802951E-2</v>
      </c>
      <c r="O35" s="124">
        <v>0</v>
      </c>
      <c r="P35" s="124">
        <v>2.2931404866003063E-2</v>
      </c>
      <c r="Q35" s="119"/>
      <c r="R35" s="109"/>
    </row>
    <row r="36" spans="2:18" x14ac:dyDescent="0.25">
      <c r="B36" s="114"/>
      <c r="C36" s="116">
        <v>2040</v>
      </c>
      <c r="D36" s="116"/>
      <c r="E36" s="120">
        <v>2.074807E-2</v>
      </c>
      <c r="F36" s="121"/>
      <c r="G36" s="124">
        <v>3.8925443815280805E-2</v>
      </c>
      <c r="H36" s="124">
        <v>2.1282875660442936E-2</v>
      </c>
      <c r="I36" s="124">
        <v>1.5570177526112323E-2</v>
      </c>
      <c r="J36" s="124">
        <v>2.0216007096353718E-2</v>
      </c>
      <c r="K36" s="124">
        <v>0</v>
      </c>
      <c r="L36" s="124">
        <v>3.2374291621169046E-2</v>
      </c>
      <c r="M36" s="124">
        <v>2.112873090293442E-2</v>
      </c>
      <c r="N36" s="124">
        <v>2.6043040936802951E-2</v>
      </c>
      <c r="O36" s="124">
        <v>0</v>
      </c>
      <c r="P36" s="124">
        <v>2.2931404866003063E-2</v>
      </c>
      <c r="Q36" s="119"/>
      <c r="R36" s="109"/>
    </row>
    <row r="37" spans="2:18" x14ac:dyDescent="0.25">
      <c r="B37" s="114"/>
      <c r="C37" s="116">
        <v>2041</v>
      </c>
      <c r="D37" s="116"/>
      <c r="E37" s="120">
        <v>2.074807E-2</v>
      </c>
      <c r="F37" s="121"/>
      <c r="G37" s="124">
        <v>3.8925443815280805E-2</v>
      </c>
      <c r="H37" s="124">
        <v>2.1282875660442936E-2</v>
      </c>
      <c r="I37" s="124">
        <v>1.5570177526112323E-2</v>
      </c>
      <c r="J37" s="124">
        <v>2.0216007096353718E-2</v>
      </c>
      <c r="K37" s="124">
        <v>0</v>
      </c>
      <c r="L37" s="124">
        <v>3.2374291621169046E-2</v>
      </c>
      <c r="M37" s="124">
        <v>2.112873090293442E-2</v>
      </c>
      <c r="N37" s="124">
        <v>2.6043040936802951E-2</v>
      </c>
      <c r="O37" s="124">
        <v>0</v>
      </c>
      <c r="P37" s="124">
        <v>2.2931404866003063E-2</v>
      </c>
      <c r="Q37" s="119"/>
      <c r="R37" s="109"/>
    </row>
    <row r="38" spans="2:18" x14ac:dyDescent="0.25">
      <c r="B38" s="114"/>
      <c r="C38" s="116">
        <v>2042</v>
      </c>
      <c r="D38" s="116"/>
      <c r="E38" s="120">
        <v>2.074807E-2</v>
      </c>
      <c r="F38" s="121"/>
      <c r="G38" s="124">
        <v>3.8925443815280805E-2</v>
      </c>
      <c r="H38" s="124">
        <v>2.1282875660442936E-2</v>
      </c>
      <c r="I38" s="124">
        <v>1.5570177526112323E-2</v>
      </c>
      <c r="J38" s="124">
        <v>2.0216007096353718E-2</v>
      </c>
      <c r="K38" s="124">
        <v>0</v>
      </c>
      <c r="L38" s="124">
        <v>3.2374291621169046E-2</v>
      </c>
      <c r="M38" s="124">
        <v>2.112873090293442E-2</v>
      </c>
      <c r="N38" s="124">
        <v>2.6043040936802951E-2</v>
      </c>
      <c r="O38" s="124">
        <v>0</v>
      </c>
      <c r="P38" s="124">
        <v>2.2931404866003063E-2</v>
      </c>
      <c r="Q38" s="119"/>
      <c r="R38" s="109"/>
    </row>
    <row r="39" spans="2:18" x14ac:dyDescent="0.25">
      <c r="B39" s="114"/>
      <c r="C39" s="116">
        <v>2043</v>
      </c>
      <c r="D39" s="116"/>
      <c r="E39" s="120">
        <v>2.074807E-2</v>
      </c>
      <c r="F39" s="121"/>
      <c r="G39" s="124">
        <v>3.8925443815280805E-2</v>
      </c>
      <c r="H39" s="124">
        <v>2.1282875660442936E-2</v>
      </c>
      <c r="I39" s="124">
        <v>1.5570177526112323E-2</v>
      </c>
      <c r="J39" s="124">
        <v>2.0216007096353718E-2</v>
      </c>
      <c r="K39" s="124">
        <v>0</v>
      </c>
      <c r="L39" s="124">
        <v>3.2374291621169046E-2</v>
      </c>
      <c r="M39" s="124">
        <v>2.112873090293442E-2</v>
      </c>
      <c r="N39" s="124">
        <v>2.6043040936802951E-2</v>
      </c>
      <c r="O39" s="124">
        <v>0</v>
      </c>
      <c r="P39" s="124">
        <v>2.2931404866003063E-2</v>
      </c>
      <c r="Q39" s="119"/>
      <c r="R39" s="109"/>
    </row>
    <row r="40" spans="2:18" x14ac:dyDescent="0.25">
      <c r="B40" s="114"/>
      <c r="C40" s="116">
        <v>2044</v>
      </c>
      <c r="D40" s="116"/>
      <c r="E40" s="120">
        <v>2.074807E-2</v>
      </c>
      <c r="F40" s="121"/>
      <c r="G40" s="124">
        <v>3.8925443815280805E-2</v>
      </c>
      <c r="H40" s="124">
        <v>2.1282875660442936E-2</v>
      </c>
      <c r="I40" s="124">
        <v>1.5570177526112323E-2</v>
      </c>
      <c r="J40" s="124">
        <v>2.0216007096353718E-2</v>
      </c>
      <c r="K40" s="124">
        <v>0</v>
      </c>
      <c r="L40" s="124">
        <v>3.2374291621169046E-2</v>
      </c>
      <c r="M40" s="124">
        <v>2.112873090293442E-2</v>
      </c>
      <c r="N40" s="124">
        <v>2.6043040936802951E-2</v>
      </c>
      <c r="O40" s="124">
        <v>0</v>
      </c>
      <c r="P40" s="124">
        <v>2.2931404866003063E-2</v>
      </c>
      <c r="Q40" s="119"/>
      <c r="R40" s="109"/>
    </row>
    <row r="41" spans="2:18" x14ac:dyDescent="0.25">
      <c r="B41" s="114"/>
      <c r="C41" s="116">
        <v>2045</v>
      </c>
      <c r="D41" s="116"/>
      <c r="E41" s="120">
        <v>2.074807E-2</v>
      </c>
      <c r="F41" s="121"/>
      <c r="G41" s="124">
        <v>3.8925443815280805E-2</v>
      </c>
      <c r="H41" s="124">
        <v>2.1282875660442936E-2</v>
      </c>
      <c r="I41" s="124">
        <v>1.5570177526112323E-2</v>
      </c>
      <c r="J41" s="124">
        <v>2.0216007096353718E-2</v>
      </c>
      <c r="K41" s="124">
        <v>0</v>
      </c>
      <c r="L41" s="124">
        <v>3.2374291621169046E-2</v>
      </c>
      <c r="M41" s="124">
        <v>2.112873090293442E-2</v>
      </c>
      <c r="N41" s="124">
        <v>2.6043040936802951E-2</v>
      </c>
      <c r="O41" s="124">
        <v>0</v>
      </c>
      <c r="P41" s="124">
        <v>2.2931404866003063E-2</v>
      </c>
      <c r="Q41" s="119"/>
      <c r="R41" s="109"/>
    </row>
    <row r="42" spans="2:18" x14ac:dyDescent="0.25">
      <c r="B42" s="114"/>
      <c r="C42" s="98" t="s">
        <v>31</v>
      </c>
      <c r="D42" s="116"/>
      <c r="E42" s="125"/>
      <c r="F42" s="121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19"/>
      <c r="R42" s="109"/>
    </row>
    <row r="43" spans="2:18" x14ac:dyDescent="0.25">
      <c r="B43" s="170" t="s">
        <v>11</v>
      </c>
      <c r="C43" s="171"/>
      <c r="D43" s="126"/>
      <c r="E43" s="120">
        <f>-PMT($J$47,10,(NPV($J$47,E12:E21)))</f>
        <v>2.0748070000000004E-2</v>
      </c>
      <c r="F43" s="121"/>
      <c r="G43" s="120">
        <f t="shared" ref="G43:P43" si="0">-PMT($J$49,10,(NPV($J$49,G12:G21)))</f>
        <v>0.29730587280595011</v>
      </c>
      <c r="H43" s="120">
        <f t="shared" si="0"/>
        <v>0.2726202126336375</v>
      </c>
      <c r="I43" s="120">
        <f t="shared" si="0"/>
        <v>0.26462694750503324</v>
      </c>
      <c r="J43" s="120">
        <f t="shared" si="0"/>
        <v>0.27112743932589162</v>
      </c>
      <c r="K43" s="120"/>
      <c r="L43" s="120">
        <f t="shared" si="0"/>
        <v>0.28813943425904281</v>
      </c>
      <c r="M43" s="120">
        <f t="shared" si="0"/>
        <v>0.27240453172665136</v>
      </c>
      <c r="N43" s="120">
        <f t="shared" si="0"/>
        <v>0.27928068413330648</v>
      </c>
      <c r="O43" s="120"/>
      <c r="P43" s="120">
        <f t="shared" si="0"/>
        <v>0.27492685140614698</v>
      </c>
      <c r="Q43" s="119"/>
      <c r="R43" s="109"/>
    </row>
    <row r="44" spans="2:18" x14ac:dyDescent="0.25">
      <c r="B44" s="170" t="s">
        <v>13</v>
      </c>
      <c r="C44" s="171"/>
      <c r="D44" s="127"/>
      <c r="E44" s="120">
        <f>-PMT($J$47,15,(NPV($J$47,E12:E26)))</f>
        <v>2.0748070000000004E-2</v>
      </c>
      <c r="F44" s="128"/>
      <c r="G44" s="120">
        <f t="shared" ref="G44:P44" si="1">-PMT($J$49,15,(NPV($J$49,G12:G26)))</f>
        <v>0.22137365603565051</v>
      </c>
      <c r="H44" s="120">
        <f t="shared" si="1"/>
        <v>0.19872108906208999</v>
      </c>
      <c r="I44" s="120">
        <f t="shared" si="1"/>
        <v>0.19138614349453253</v>
      </c>
      <c r="J44" s="120">
        <f t="shared" si="1"/>
        <v>0.19735125948921176</v>
      </c>
      <c r="K44" s="120"/>
      <c r="L44" s="120">
        <f t="shared" si="1"/>
        <v>0.21296215876786687</v>
      </c>
      <c r="M44" s="120">
        <f t="shared" si="1"/>
        <v>0.19852317147931856</v>
      </c>
      <c r="N44" s="120">
        <f t="shared" si="1"/>
        <v>0.20483300892441417</v>
      </c>
      <c r="O44" s="120"/>
      <c r="P44" s="120">
        <f t="shared" si="1"/>
        <v>0.20083775472601609</v>
      </c>
      <c r="Q44" s="119"/>
      <c r="R44" s="109"/>
    </row>
    <row r="45" spans="2:18" x14ac:dyDescent="0.25">
      <c r="B45" s="170" t="s">
        <v>14</v>
      </c>
      <c r="C45" s="171"/>
      <c r="D45" s="127"/>
      <c r="E45" s="120">
        <f>-PMT($J$47,25,(NPV($J$47,E12:E41)))</f>
        <v>2.4897684000000003E-2</v>
      </c>
      <c r="F45" s="121"/>
      <c r="G45" s="120">
        <f t="shared" ref="G45:P45" si="2">-PMT($J$49,25,(NPV($J$49,G12:G41)))</f>
        <v>0.1665349540819723</v>
      </c>
      <c r="H45" s="120">
        <f t="shared" si="2"/>
        <v>0.14310894612147551</v>
      </c>
      <c r="I45" s="120">
        <f t="shared" si="2"/>
        <v>0.13552355884700173</v>
      </c>
      <c r="J45" s="120">
        <f t="shared" si="2"/>
        <v>0.14169234558714205</v>
      </c>
      <c r="K45" s="120"/>
      <c r="L45" s="120">
        <f t="shared" si="2"/>
        <v>0.15783625771856302</v>
      </c>
      <c r="M45" s="120">
        <f t="shared" si="2"/>
        <v>0.14290427091292468</v>
      </c>
      <c r="N45" s="120">
        <f t="shared" si="2"/>
        <v>0.14942954914698861</v>
      </c>
      <c r="O45" s="120"/>
      <c r="P45" s="120">
        <f t="shared" si="2"/>
        <v>0.14529788244603054</v>
      </c>
      <c r="Q45" s="119"/>
      <c r="R45" s="109"/>
    </row>
    <row r="46" spans="2:18" x14ac:dyDescent="0.25">
      <c r="B46" s="129"/>
      <c r="C46" s="130"/>
      <c r="D46" s="127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19"/>
      <c r="R46" s="109"/>
    </row>
    <row r="47" spans="2:18" x14ac:dyDescent="0.25">
      <c r="B47" s="129"/>
      <c r="C47" s="103" t="s">
        <v>32</v>
      </c>
      <c r="D47" s="127"/>
      <c r="E47" s="131" t="s">
        <v>33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19"/>
      <c r="R47" s="109"/>
    </row>
    <row r="48" spans="2:18" ht="15" customHeight="1" x14ac:dyDescent="0.25">
      <c r="B48" s="132"/>
      <c r="C48" s="133"/>
      <c r="D48" s="116"/>
      <c r="E48" s="131" t="s">
        <v>34</v>
      </c>
      <c r="F48" s="134"/>
      <c r="G48" s="134"/>
      <c r="H48" s="134"/>
      <c r="I48" s="134"/>
      <c r="J48" s="134"/>
      <c r="K48" s="116"/>
      <c r="L48" s="116"/>
      <c r="M48" s="116"/>
      <c r="N48" s="116"/>
      <c r="O48" s="116"/>
      <c r="P48" s="116"/>
      <c r="Q48" s="115"/>
      <c r="R48" s="109"/>
    </row>
    <row r="49" spans="2:18" ht="15" customHeight="1" thickBot="1" x14ac:dyDescent="0.3">
      <c r="B49" s="135"/>
      <c r="C49" s="136"/>
      <c r="D49" s="137"/>
      <c r="E49" s="144" t="s">
        <v>47</v>
      </c>
      <c r="F49" s="137"/>
      <c r="G49" s="137"/>
      <c r="H49" s="137"/>
      <c r="I49" s="137"/>
      <c r="J49" s="138">
        <v>2.4299999999999999E-2</v>
      </c>
      <c r="K49" s="139"/>
      <c r="L49" s="139"/>
      <c r="M49" s="139"/>
      <c r="N49" s="137"/>
      <c r="O49" s="137"/>
      <c r="P49" s="137"/>
      <c r="Q49" s="140"/>
      <c r="R49" s="109"/>
    </row>
  </sheetData>
  <mergeCells count="10">
    <mergeCell ref="B43:C43"/>
    <mergeCell ref="B44:C44"/>
    <mergeCell ref="B45:C45"/>
    <mergeCell ref="C3:P3"/>
    <mergeCell ref="C4:P4"/>
    <mergeCell ref="E7:E9"/>
    <mergeCell ref="G7:P7"/>
    <mergeCell ref="G8:J8"/>
    <mergeCell ref="L8:N8"/>
    <mergeCell ref="P8:P9"/>
  </mergeCell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U49"/>
  <sheetViews>
    <sheetView showGridLines="0" view="pageLayout" zoomScaleNormal="85" zoomScaleSheetLayoutView="70" workbookViewId="0">
      <selection activeCell="E49" sqref="E49"/>
    </sheetView>
  </sheetViews>
  <sheetFormatPr defaultRowHeight="15" x14ac:dyDescent="0.25"/>
  <cols>
    <col min="1" max="1" width="9.140625" style="104"/>
    <col min="2" max="2" width="2.7109375" style="104" customWidth="1"/>
    <col min="3" max="3" width="18.85546875" style="105" customWidth="1"/>
    <col min="4" max="4" width="2.5703125" style="105" customWidth="1"/>
    <col min="5" max="5" width="18.7109375" style="105" customWidth="1"/>
    <col min="6" max="6" width="2.7109375" style="105" customWidth="1"/>
    <col min="7" max="9" width="10.7109375" style="105" customWidth="1"/>
    <col min="10" max="10" width="8.7109375" style="105" customWidth="1"/>
    <col min="11" max="11" width="2.7109375" style="105" customWidth="1"/>
    <col min="12" max="13" width="10.7109375" style="105" customWidth="1"/>
    <col min="14" max="14" width="8.7109375" style="105" customWidth="1"/>
    <col min="15" max="15" width="2.7109375" style="105" customWidth="1"/>
    <col min="16" max="16" width="10.7109375" style="105" customWidth="1"/>
    <col min="17" max="17" width="2.7109375" style="104" customWidth="1"/>
    <col min="18" max="16384" width="9.140625" style="104"/>
  </cols>
  <sheetData>
    <row r="1" spans="1:18" s="106" customFormat="1" ht="20.25" customHeight="1" x14ac:dyDescent="0.25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ht="15.75" thickBot="1" x14ac:dyDescent="0.3"/>
    <row r="3" spans="1:18" ht="14.25" customHeight="1" x14ac:dyDescent="0.25">
      <c r="B3" s="107"/>
      <c r="C3" s="172" t="s">
        <v>37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08"/>
      <c r="R3" s="109"/>
    </row>
    <row r="4" spans="1:18" ht="14.25" customHeight="1" x14ac:dyDescent="0.25">
      <c r="B4" s="110"/>
      <c r="C4" s="173" t="s">
        <v>27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11"/>
      <c r="R4" s="109"/>
    </row>
    <row r="5" spans="1:18" ht="14.25" customHeight="1" thickBot="1" x14ac:dyDescent="0.3">
      <c r="B5" s="11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13"/>
      <c r="R5" s="109"/>
    </row>
    <row r="6" spans="1:18" ht="14.25" customHeight="1" x14ac:dyDescent="0.25">
      <c r="B6" s="110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1"/>
      <c r="R6" s="109"/>
    </row>
    <row r="7" spans="1:18" ht="14.25" customHeight="1" x14ac:dyDescent="0.25">
      <c r="B7" s="114"/>
      <c r="C7" s="98"/>
      <c r="D7" s="98"/>
      <c r="E7" s="174" t="s">
        <v>28</v>
      </c>
      <c r="F7" s="99"/>
      <c r="G7" s="177" t="s">
        <v>29</v>
      </c>
      <c r="H7" s="178"/>
      <c r="I7" s="178"/>
      <c r="J7" s="178"/>
      <c r="K7" s="178"/>
      <c r="L7" s="178"/>
      <c r="M7" s="178"/>
      <c r="N7" s="178"/>
      <c r="O7" s="178"/>
      <c r="P7" s="179"/>
      <c r="Q7" s="115"/>
      <c r="R7" s="109"/>
    </row>
    <row r="8" spans="1:18" ht="28.5" customHeight="1" x14ac:dyDescent="0.25">
      <c r="B8" s="114"/>
      <c r="C8" s="98"/>
      <c r="D8" s="98"/>
      <c r="E8" s="175"/>
      <c r="F8" s="99"/>
      <c r="G8" s="180" t="s">
        <v>0</v>
      </c>
      <c r="H8" s="181"/>
      <c r="I8" s="181"/>
      <c r="J8" s="182"/>
      <c r="K8" s="98"/>
      <c r="L8" s="183" t="s">
        <v>1</v>
      </c>
      <c r="M8" s="184"/>
      <c r="N8" s="185"/>
      <c r="O8" s="98"/>
      <c r="P8" s="186" t="s">
        <v>2</v>
      </c>
      <c r="Q8" s="115"/>
      <c r="R8" s="109"/>
    </row>
    <row r="9" spans="1:18" ht="30" customHeight="1" x14ac:dyDescent="0.25">
      <c r="B9" s="114"/>
      <c r="C9" s="98" t="s">
        <v>3</v>
      </c>
      <c r="D9" s="98"/>
      <c r="E9" s="176"/>
      <c r="F9" s="99"/>
      <c r="G9" s="100" t="s">
        <v>4</v>
      </c>
      <c r="H9" s="101" t="s">
        <v>5</v>
      </c>
      <c r="I9" s="101" t="s">
        <v>6</v>
      </c>
      <c r="J9" s="102" t="s">
        <v>7</v>
      </c>
      <c r="K9" s="103"/>
      <c r="L9" s="100" t="s">
        <v>4</v>
      </c>
      <c r="M9" s="101" t="s">
        <v>6</v>
      </c>
      <c r="N9" s="102" t="s">
        <v>7</v>
      </c>
      <c r="O9" s="98"/>
      <c r="P9" s="187"/>
      <c r="Q9" s="115"/>
      <c r="R9" s="109"/>
    </row>
    <row r="10" spans="1:18" x14ac:dyDescent="0.25">
      <c r="B10" s="114"/>
      <c r="C10" s="98"/>
      <c r="D10" s="98"/>
      <c r="E10" s="116">
        <v>1</v>
      </c>
      <c r="F10" s="99"/>
      <c r="G10" s="103">
        <v>2</v>
      </c>
      <c r="H10" s="103">
        <v>3</v>
      </c>
      <c r="I10" s="103">
        <v>4</v>
      </c>
      <c r="J10" s="103">
        <v>5</v>
      </c>
      <c r="K10" s="103"/>
      <c r="L10" s="103">
        <v>6</v>
      </c>
      <c r="M10" s="103">
        <v>7</v>
      </c>
      <c r="N10" s="103">
        <v>8</v>
      </c>
      <c r="O10" s="98"/>
      <c r="P10" s="103">
        <v>9</v>
      </c>
      <c r="Q10" s="115"/>
      <c r="R10" s="109"/>
    </row>
    <row r="11" spans="1:18" x14ac:dyDescent="0.25">
      <c r="B11" s="114"/>
      <c r="C11" s="116"/>
      <c r="D11" s="116"/>
      <c r="E11" s="98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9"/>
    </row>
    <row r="12" spans="1:18" x14ac:dyDescent="0.25">
      <c r="B12" s="114"/>
      <c r="C12" s="116">
        <v>2016</v>
      </c>
      <c r="D12" s="116"/>
      <c r="E12" s="120">
        <v>1.1885439999999999E-2</v>
      </c>
      <c r="F12" s="121"/>
      <c r="G12" s="120">
        <v>1.2288174776003353</v>
      </c>
      <c r="H12" s="120">
        <v>1.1795215284967251</v>
      </c>
      <c r="I12" s="120">
        <v>1.1635594035950265</v>
      </c>
      <c r="J12" s="120">
        <v>1.1765405396761626</v>
      </c>
      <c r="K12" s="120"/>
      <c r="L12" s="120">
        <v>1.2105125878418461</v>
      </c>
      <c r="M12" s="120">
        <v>1.1790908252082901</v>
      </c>
      <c r="N12" s="120">
        <v>1.1928221354791542</v>
      </c>
      <c r="O12" s="120"/>
      <c r="P12" s="120">
        <v>1.1841277633203569</v>
      </c>
      <c r="Q12" s="119"/>
      <c r="R12" s="109"/>
    </row>
    <row r="13" spans="1:18" x14ac:dyDescent="0.25">
      <c r="B13" s="114"/>
      <c r="C13" s="116">
        <v>2017</v>
      </c>
      <c r="D13" s="116"/>
      <c r="E13" s="120">
        <v>1.1885439999999999E-2</v>
      </c>
      <c r="F13" s="121"/>
      <c r="G13" s="120">
        <v>0.73332364038669373</v>
      </c>
      <c r="H13" s="120">
        <v>0.69619419558031437</v>
      </c>
      <c r="I13" s="120">
        <v>0.68417160860700177</v>
      </c>
      <c r="J13" s="120">
        <v>0.69394893076861819</v>
      </c>
      <c r="K13" s="120"/>
      <c r="L13" s="120">
        <v>0.71953649547249021</v>
      </c>
      <c r="M13" s="120">
        <v>0.69586979217056844</v>
      </c>
      <c r="N13" s="120">
        <v>0.7062121415135082</v>
      </c>
      <c r="O13" s="120"/>
      <c r="P13" s="120">
        <v>0.69966358697573705</v>
      </c>
      <c r="Q13" s="119"/>
      <c r="R13" s="109"/>
    </row>
    <row r="14" spans="1:18" x14ac:dyDescent="0.25">
      <c r="B14" s="114"/>
      <c r="C14" s="116">
        <v>2018</v>
      </c>
      <c r="D14" s="116"/>
      <c r="E14" s="120">
        <v>1.1885439999999999E-2</v>
      </c>
      <c r="F14" s="121"/>
      <c r="G14" s="120">
        <v>0.34787655241351206</v>
      </c>
      <c r="H14" s="120">
        <v>0.32027620386297961</v>
      </c>
      <c r="I14" s="120">
        <v>0.31133915692697189</v>
      </c>
      <c r="J14" s="120">
        <v>0.31860717563715446</v>
      </c>
      <c r="K14" s="120"/>
      <c r="L14" s="120">
        <v>0.33762781297953753</v>
      </c>
      <c r="M14" s="120">
        <v>0.32003505705276847</v>
      </c>
      <c r="N14" s="120">
        <v>0.32772309139276651</v>
      </c>
      <c r="O14" s="120"/>
      <c r="P14" s="120">
        <v>0.32285519237926968</v>
      </c>
      <c r="Q14" s="119"/>
      <c r="R14" s="109"/>
    </row>
    <row r="15" spans="1:18" x14ac:dyDescent="0.25">
      <c r="B15" s="114"/>
      <c r="C15" s="116">
        <v>2019</v>
      </c>
      <c r="D15" s="116"/>
      <c r="E15" s="120">
        <v>1.1885439999999999E-2</v>
      </c>
      <c r="F15" s="121"/>
      <c r="G15" s="120">
        <v>0.22665774533520661</v>
      </c>
      <c r="H15" s="120">
        <v>0.20201063896074334</v>
      </c>
      <c r="I15" s="120">
        <v>0.19402985762741834</v>
      </c>
      <c r="J15" s="120">
        <v>0.20052019705025159</v>
      </c>
      <c r="K15" s="120"/>
      <c r="L15" s="120">
        <v>0.21750562283317199</v>
      </c>
      <c r="M15" s="120">
        <v>0.20179529490187195</v>
      </c>
      <c r="N15" s="120">
        <v>0.20866070820785004</v>
      </c>
      <c r="O15" s="120"/>
      <c r="P15" s="120">
        <v>0.20431367524969246</v>
      </c>
      <c r="Q15" s="119"/>
      <c r="R15" s="109"/>
    </row>
    <row r="16" spans="1:18" x14ac:dyDescent="0.25">
      <c r="B16" s="114"/>
      <c r="C16" s="116">
        <v>2020</v>
      </c>
      <c r="D16" s="116"/>
      <c r="E16" s="120">
        <v>1.1885439999999999E-2</v>
      </c>
      <c r="F16" s="121"/>
      <c r="G16" s="120">
        <v>0.2245964033161654</v>
      </c>
      <c r="H16" s="120">
        <v>0.19991596012764226</v>
      </c>
      <c r="I16" s="120">
        <v>0.19192438426861028</v>
      </c>
      <c r="J16" s="120">
        <v>0.19842350229754996</v>
      </c>
      <c r="K16" s="120"/>
      <c r="L16" s="120">
        <v>0.21543190197332621</v>
      </c>
      <c r="M16" s="120">
        <v>0.1997003248019284</v>
      </c>
      <c r="N16" s="120">
        <v>0.20657502402582922</v>
      </c>
      <c r="O16" s="120"/>
      <c r="P16" s="120">
        <v>0.20222211142292812</v>
      </c>
      <c r="Q16" s="119"/>
      <c r="R16" s="109"/>
    </row>
    <row r="17" spans="2:21" x14ac:dyDescent="0.25">
      <c r="B17" s="114"/>
      <c r="C17" s="116">
        <v>2021</v>
      </c>
      <c r="D17" s="116"/>
      <c r="E17" s="120">
        <v>1.1885439999999999E-2</v>
      </c>
      <c r="F17" s="121"/>
      <c r="G17" s="120">
        <v>4.4702736749999999E-2</v>
      </c>
      <c r="H17" s="120">
        <v>2.4441668345429997E-2</v>
      </c>
      <c r="I17" s="120">
        <v>1.7881094699999999E-2</v>
      </c>
      <c r="J17" s="120">
        <v>2.3216455736585997E-2</v>
      </c>
      <c r="K17" s="120"/>
      <c r="L17" s="120">
        <v>3.7179266154975001E-2</v>
      </c>
      <c r="M17" s="120">
        <v>2.4264645507900001E-2</v>
      </c>
      <c r="N17" s="120">
        <v>2.9908334730671775E-2</v>
      </c>
      <c r="O17" s="120"/>
      <c r="P17" s="120">
        <v>2.6334871347829969E-2</v>
      </c>
      <c r="Q17" s="119"/>
      <c r="R17" s="109"/>
    </row>
    <row r="18" spans="2:21" x14ac:dyDescent="0.25">
      <c r="B18" s="114"/>
      <c r="C18" s="116">
        <v>2022</v>
      </c>
      <c r="D18" s="116"/>
      <c r="E18" s="120">
        <v>1.1885439999999999E-2</v>
      </c>
      <c r="F18" s="121"/>
      <c r="G18" s="120">
        <v>4.4904530999999998E-2</v>
      </c>
      <c r="H18" s="120">
        <v>2.4552001369559998E-2</v>
      </c>
      <c r="I18" s="120">
        <v>1.7961812399999999E-2</v>
      </c>
      <c r="J18" s="120">
        <v>2.3321257983911999E-2</v>
      </c>
      <c r="K18" s="120"/>
      <c r="L18" s="120">
        <v>3.7347098432700003E-2</v>
      </c>
      <c r="M18" s="120">
        <v>2.4374179426800001E-2</v>
      </c>
      <c r="N18" s="120">
        <v>3.0043345032378301E-2</v>
      </c>
      <c r="O18" s="120"/>
      <c r="P18" s="120">
        <v>2.6453750548497294E-2</v>
      </c>
      <c r="Q18" s="119"/>
      <c r="R18" s="109"/>
      <c r="T18" s="122"/>
    </row>
    <row r="19" spans="2:21" x14ac:dyDescent="0.25">
      <c r="B19" s="114"/>
      <c r="C19" s="116">
        <v>2023</v>
      </c>
      <c r="D19" s="116"/>
      <c r="E19" s="120">
        <v>1.1885439999999999E-2</v>
      </c>
      <c r="F19" s="121"/>
      <c r="G19" s="120">
        <v>4.513464725E-2</v>
      </c>
      <c r="H19" s="120">
        <v>2.467781973041E-2</v>
      </c>
      <c r="I19" s="120">
        <v>1.8053858900000001E-2</v>
      </c>
      <c r="J19" s="120">
        <v>2.3440769318582001E-2</v>
      </c>
      <c r="K19" s="120"/>
      <c r="L19" s="120">
        <v>3.7538486117825003E-2</v>
      </c>
      <c r="M19" s="120">
        <v>2.4499086527299999E-2</v>
      </c>
      <c r="N19" s="120">
        <v>3.0197304148359423E-2</v>
      </c>
      <c r="O19" s="120"/>
      <c r="P19" s="120">
        <v>2.6589314549258281E-2</v>
      </c>
      <c r="Q19" s="119"/>
      <c r="R19" s="109"/>
      <c r="U19" s="123"/>
    </row>
    <row r="20" spans="2:21" x14ac:dyDescent="0.25">
      <c r="B20" s="114"/>
      <c r="C20" s="116">
        <v>2024</v>
      </c>
      <c r="D20" s="116"/>
      <c r="E20" s="120">
        <v>1.1885439999999999E-2</v>
      </c>
      <c r="F20" s="121"/>
      <c r="G20" s="120">
        <v>4.5337738404327928E-2</v>
      </c>
      <c r="H20" s="120">
        <v>2.4788861849950342E-2</v>
      </c>
      <c r="I20" s="120">
        <v>1.8135095361731173E-2</v>
      </c>
      <c r="J20" s="120">
        <v>2.3546245115764523E-2</v>
      </c>
      <c r="K20" s="120"/>
      <c r="L20" s="120">
        <v>3.7707397030879539E-2</v>
      </c>
      <c r="M20" s="120">
        <v>2.4609324405869201E-2</v>
      </c>
      <c r="N20" s="120">
        <v>3.0333182142998717E-2</v>
      </c>
      <c r="O20" s="120"/>
      <c r="P20" s="120">
        <v>2.670895777045566E-2</v>
      </c>
      <c r="Q20" s="119"/>
      <c r="R20" s="109"/>
    </row>
    <row r="21" spans="2:21" x14ac:dyDescent="0.25">
      <c r="B21" s="114"/>
      <c r="C21" s="116">
        <v>2025</v>
      </c>
      <c r="D21" s="116"/>
      <c r="E21" s="120">
        <v>1.1885439999999999E-2</v>
      </c>
      <c r="F21" s="121"/>
      <c r="G21" s="120">
        <v>4.5541743402442818E-2</v>
      </c>
      <c r="H21" s="120">
        <v>2.4900403622719634E-2</v>
      </c>
      <c r="I21" s="120">
        <v>1.8216697360977127E-2</v>
      </c>
      <c r="J21" s="120">
        <v>2.3652195519545484E-2</v>
      </c>
      <c r="K21" s="120"/>
      <c r="L21" s="120">
        <v>3.7877067987811694E-2</v>
      </c>
      <c r="M21" s="120">
        <v>2.472005831884596E-2</v>
      </c>
      <c r="N21" s="120">
        <v>3.0469671544183986E-2</v>
      </c>
      <c r="O21" s="120"/>
      <c r="P21" s="120">
        <v>2.6829139347027027E-2</v>
      </c>
      <c r="Q21" s="119"/>
      <c r="R21" s="109"/>
    </row>
    <row r="22" spans="2:21" x14ac:dyDescent="0.25">
      <c r="B22" s="114"/>
      <c r="C22" s="116">
        <v>2026</v>
      </c>
      <c r="D22" s="116"/>
      <c r="E22" s="120">
        <v>1.1885439999999999E-2</v>
      </c>
      <c r="F22" s="121"/>
      <c r="G22" s="120">
        <v>4.5746666356342905E-2</v>
      </c>
      <c r="H22" s="120">
        <v>2.5012447296994048E-2</v>
      </c>
      <c r="I22" s="120">
        <v>1.8298666542537163E-2</v>
      </c>
      <c r="J22" s="120">
        <v>2.3758622665499402E-2</v>
      </c>
      <c r="K22" s="120"/>
      <c r="L22" s="120">
        <v>3.8047502408570397E-2</v>
      </c>
      <c r="M22" s="120">
        <v>2.4831290498222927E-2</v>
      </c>
      <c r="N22" s="120">
        <v>3.060677510304477E-2</v>
      </c>
      <c r="O22" s="120"/>
      <c r="P22" s="120">
        <v>2.6949861701395544E-2</v>
      </c>
      <c r="Q22" s="119"/>
      <c r="R22" s="109"/>
    </row>
    <row r="23" spans="2:21" x14ac:dyDescent="0.25">
      <c r="B23" s="114"/>
      <c r="C23" s="116">
        <v>2027</v>
      </c>
      <c r="D23" s="116"/>
      <c r="E23" s="120">
        <v>1.1885439999999999E-2</v>
      </c>
      <c r="F23" s="121"/>
      <c r="G23" s="120">
        <v>4.5952511396529068E-2</v>
      </c>
      <c r="H23" s="120">
        <v>2.5124995131166235E-2</v>
      </c>
      <c r="I23" s="120">
        <v>1.8381004558611629E-2</v>
      </c>
      <c r="J23" s="120">
        <v>2.3865528698810166E-2</v>
      </c>
      <c r="K23" s="120"/>
      <c r="L23" s="120">
        <v>3.8218703728493231E-2</v>
      </c>
      <c r="M23" s="120">
        <v>2.494302318603598E-2</v>
      </c>
      <c r="N23" s="120">
        <v>3.0744495583089795E-2</v>
      </c>
      <c r="O23" s="120"/>
      <c r="P23" s="120">
        <v>2.7071127266884473E-2</v>
      </c>
      <c r="Q23" s="119"/>
      <c r="R23" s="109"/>
    </row>
    <row r="24" spans="2:21" x14ac:dyDescent="0.25">
      <c r="B24" s="114"/>
      <c r="C24" s="116">
        <v>2028</v>
      </c>
      <c r="D24" s="116"/>
      <c r="E24" s="120">
        <v>1.1885439999999999E-2</v>
      </c>
      <c r="F24" s="121"/>
      <c r="G24" s="120">
        <v>4.6159282672088076E-2</v>
      </c>
      <c r="H24" s="120">
        <v>2.523804939379088E-2</v>
      </c>
      <c r="I24" s="120">
        <v>1.8463713068835232E-2</v>
      </c>
      <c r="J24" s="120">
        <v>2.3972915774314291E-2</v>
      </c>
      <c r="K24" s="120"/>
      <c r="L24" s="120">
        <v>3.8390675398375651E-2</v>
      </c>
      <c r="M24" s="120">
        <v>2.5055258634409407E-2</v>
      </c>
      <c r="N24" s="120">
        <v>3.0882835760262656E-2</v>
      </c>
      <c r="O24" s="120"/>
      <c r="P24" s="120">
        <v>2.719293848776623E-2</v>
      </c>
      <c r="Q24" s="119"/>
      <c r="R24" s="109"/>
    </row>
    <row r="25" spans="2:21" x14ac:dyDescent="0.25">
      <c r="B25" s="114"/>
      <c r="C25" s="116">
        <v>2029</v>
      </c>
      <c r="D25" s="116"/>
      <c r="E25" s="120">
        <v>1.1885439999999999E-2</v>
      </c>
      <c r="F25" s="121"/>
      <c r="G25" s="120">
        <v>4.6366984350776255E-2</v>
      </c>
      <c r="H25" s="120">
        <v>2.5351612363630427E-2</v>
      </c>
      <c r="I25" s="120">
        <v>1.8546793740310503E-2</v>
      </c>
      <c r="J25" s="120">
        <v>2.4080786056544352E-2</v>
      </c>
      <c r="K25" s="120"/>
      <c r="L25" s="120">
        <v>3.8563420884540615E-2</v>
      </c>
      <c r="M25" s="120">
        <v>2.5167999105601351E-2</v>
      </c>
      <c r="N25" s="120">
        <v>3.1021798422997807E-2</v>
      </c>
      <c r="O25" s="120"/>
      <c r="P25" s="120">
        <v>2.7315297819311662E-2</v>
      </c>
      <c r="Q25" s="119"/>
      <c r="R25" s="109"/>
    </row>
    <row r="26" spans="2:21" x14ac:dyDescent="0.25">
      <c r="B26" s="114"/>
      <c r="C26" s="116">
        <v>2030</v>
      </c>
      <c r="D26" s="116"/>
      <c r="E26" s="120">
        <v>1.1885439999999999E-2</v>
      </c>
      <c r="F26" s="121"/>
      <c r="G26" s="120">
        <v>4.6575620619103447E-2</v>
      </c>
      <c r="H26" s="120">
        <v>2.5465686329700997E-2</v>
      </c>
      <c r="I26" s="120">
        <v>1.8630248247641378E-2</v>
      </c>
      <c r="J26" s="120">
        <v>2.4189141719772614E-2</v>
      </c>
      <c r="K26" s="120"/>
      <c r="L26" s="120">
        <v>3.8736943668908334E-2</v>
      </c>
      <c r="M26" s="120">
        <v>2.528124687204935E-2</v>
      </c>
      <c r="N26" s="120">
        <v>3.1161386372276726E-2</v>
      </c>
      <c r="O26" s="120"/>
      <c r="P26" s="120">
        <v>2.7438207727839531E-2</v>
      </c>
      <c r="Q26" s="119"/>
      <c r="R26" s="109"/>
    </row>
    <row r="27" spans="2:21" x14ac:dyDescent="0.25">
      <c r="B27" s="114"/>
      <c r="C27" s="116">
        <v>2031</v>
      </c>
      <c r="D27" s="116"/>
      <c r="E27" s="120">
        <v>1.1885439999999999E-2</v>
      </c>
      <c r="F27" s="121"/>
      <c r="G27" s="124">
        <v>4.6575620619103447E-2</v>
      </c>
      <c r="H27" s="124">
        <v>2.5465686329700997E-2</v>
      </c>
      <c r="I27" s="124">
        <v>1.8630248247641378E-2</v>
      </c>
      <c r="J27" s="124">
        <v>2.4189141719772614E-2</v>
      </c>
      <c r="K27" s="124">
        <v>0</v>
      </c>
      <c r="L27" s="124">
        <v>3.8736943668908334E-2</v>
      </c>
      <c r="M27" s="124">
        <v>2.528124687204935E-2</v>
      </c>
      <c r="N27" s="124">
        <v>3.1161386372276726E-2</v>
      </c>
      <c r="O27" s="124">
        <v>0</v>
      </c>
      <c r="P27" s="124">
        <v>2.7438207727839531E-2</v>
      </c>
      <c r="Q27" s="119"/>
      <c r="R27" s="109"/>
    </row>
    <row r="28" spans="2:21" x14ac:dyDescent="0.25">
      <c r="B28" s="114"/>
      <c r="C28" s="116">
        <v>2032</v>
      </c>
      <c r="D28" s="116"/>
      <c r="E28" s="120">
        <v>1.1885439999999999E-2</v>
      </c>
      <c r="F28" s="121"/>
      <c r="G28" s="124">
        <v>4.6575620619103447E-2</v>
      </c>
      <c r="H28" s="124">
        <v>2.5465686329700997E-2</v>
      </c>
      <c r="I28" s="124">
        <v>1.8630248247641378E-2</v>
      </c>
      <c r="J28" s="124">
        <v>2.4189141719772614E-2</v>
      </c>
      <c r="K28" s="124">
        <v>0</v>
      </c>
      <c r="L28" s="124">
        <v>3.8736943668908334E-2</v>
      </c>
      <c r="M28" s="124">
        <v>2.528124687204935E-2</v>
      </c>
      <c r="N28" s="124">
        <v>3.1161386372276726E-2</v>
      </c>
      <c r="O28" s="124">
        <v>0</v>
      </c>
      <c r="P28" s="124">
        <v>2.7438207727839531E-2</v>
      </c>
      <c r="Q28" s="119"/>
      <c r="R28" s="109"/>
    </row>
    <row r="29" spans="2:21" x14ac:dyDescent="0.25">
      <c r="B29" s="114"/>
      <c r="C29" s="116">
        <v>2033</v>
      </c>
      <c r="D29" s="116"/>
      <c r="E29" s="120">
        <v>1.1885439999999999E-2</v>
      </c>
      <c r="F29" s="121"/>
      <c r="G29" s="124">
        <v>4.6575620619103447E-2</v>
      </c>
      <c r="H29" s="124">
        <v>2.5465686329700997E-2</v>
      </c>
      <c r="I29" s="124">
        <v>1.8630248247641378E-2</v>
      </c>
      <c r="J29" s="124">
        <v>2.4189141719772614E-2</v>
      </c>
      <c r="K29" s="124">
        <v>0</v>
      </c>
      <c r="L29" s="124">
        <v>3.8736943668908334E-2</v>
      </c>
      <c r="M29" s="124">
        <v>2.528124687204935E-2</v>
      </c>
      <c r="N29" s="124">
        <v>3.1161386372276726E-2</v>
      </c>
      <c r="O29" s="124">
        <v>0</v>
      </c>
      <c r="P29" s="124">
        <v>2.7438207727839531E-2</v>
      </c>
      <c r="Q29" s="119"/>
      <c r="R29" s="109"/>
    </row>
    <row r="30" spans="2:21" x14ac:dyDescent="0.25">
      <c r="B30" s="114"/>
      <c r="C30" s="116">
        <v>2034</v>
      </c>
      <c r="D30" s="116"/>
      <c r="E30" s="120">
        <v>1.1885439999999999E-2</v>
      </c>
      <c r="F30" s="121"/>
      <c r="G30" s="124">
        <v>4.6575620619103447E-2</v>
      </c>
      <c r="H30" s="124">
        <v>2.5465686329700997E-2</v>
      </c>
      <c r="I30" s="124">
        <v>1.8630248247641378E-2</v>
      </c>
      <c r="J30" s="124">
        <v>2.4189141719772614E-2</v>
      </c>
      <c r="K30" s="124">
        <v>0</v>
      </c>
      <c r="L30" s="124">
        <v>3.8736943668908334E-2</v>
      </c>
      <c r="M30" s="124">
        <v>2.528124687204935E-2</v>
      </c>
      <c r="N30" s="124">
        <v>3.1161386372276726E-2</v>
      </c>
      <c r="O30" s="124">
        <v>0</v>
      </c>
      <c r="P30" s="124">
        <v>2.7438207727839531E-2</v>
      </c>
      <c r="Q30" s="119"/>
      <c r="R30" s="109"/>
    </row>
    <row r="31" spans="2:21" x14ac:dyDescent="0.25">
      <c r="B31" s="114"/>
      <c r="C31" s="116">
        <v>2035</v>
      </c>
      <c r="D31" s="116"/>
      <c r="E31" s="120">
        <v>1.1885439999999999E-2</v>
      </c>
      <c r="F31" s="121"/>
      <c r="G31" s="124">
        <v>4.6575620619103447E-2</v>
      </c>
      <c r="H31" s="124">
        <v>2.5465686329700997E-2</v>
      </c>
      <c r="I31" s="124">
        <v>1.8630248247641378E-2</v>
      </c>
      <c r="J31" s="124">
        <v>2.4189141719772614E-2</v>
      </c>
      <c r="K31" s="124">
        <v>0</v>
      </c>
      <c r="L31" s="124">
        <v>3.8736943668908334E-2</v>
      </c>
      <c r="M31" s="124">
        <v>2.528124687204935E-2</v>
      </c>
      <c r="N31" s="124">
        <v>3.1161386372276726E-2</v>
      </c>
      <c r="O31" s="124">
        <v>0</v>
      </c>
      <c r="P31" s="124">
        <v>2.7438207727839531E-2</v>
      </c>
      <c r="Q31" s="119"/>
      <c r="R31" s="109"/>
    </row>
    <row r="32" spans="2:21" x14ac:dyDescent="0.25">
      <c r="B32" s="114"/>
      <c r="C32" s="116">
        <v>2036</v>
      </c>
      <c r="D32" s="116"/>
      <c r="E32" s="120">
        <v>1.1885439999999999E-2</v>
      </c>
      <c r="F32" s="121"/>
      <c r="G32" s="124">
        <v>4.6575620619103447E-2</v>
      </c>
      <c r="H32" s="124">
        <v>2.5465686329700997E-2</v>
      </c>
      <c r="I32" s="124">
        <v>1.8630248247641378E-2</v>
      </c>
      <c r="J32" s="124">
        <v>2.4189141719772614E-2</v>
      </c>
      <c r="K32" s="124">
        <v>0</v>
      </c>
      <c r="L32" s="124">
        <v>3.8736943668908334E-2</v>
      </c>
      <c r="M32" s="124">
        <v>2.528124687204935E-2</v>
      </c>
      <c r="N32" s="124">
        <v>3.1161386372276726E-2</v>
      </c>
      <c r="O32" s="124">
        <v>0</v>
      </c>
      <c r="P32" s="124">
        <v>2.7438207727839531E-2</v>
      </c>
      <c r="Q32" s="119"/>
      <c r="R32" s="109"/>
    </row>
    <row r="33" spans="2:18" x14ac:dyDescent="0.25">
      <c r="B33" s="114"/>
      <c r="C33" s="116">
        <v>2037</v>
      </c>
      <c r="D33" s="116"/>
      <c r="E33" s="120">
        <v>1.1885439999999999E-2</v>
      </c>
      <c r="F33" s="121"/>
      <c r="G33" s="124">
        <v>4.6575620619103447E-2</v>
      </c>
      <c r="H33" s="124">
        <v>2.5465686329700997E-2</v>
      </c>
      <c r="I33" s="124">
        <v>1.8630248247641378E-2</v>
      </c>
      <c r="J33" s="124">
        <v>2.4189141719772614E-2</v>
      </c>
      <c r="K33" s="124">
        <v>0</v>
      </c>
      <c r="L33" s="124">
        <v>3.8736943668908334E-2</v>
      </c>
      <c r="M33" s="124">
        <v>2.528124687204935E-2</v>
      </c>
      <c r="N33" s="124">
        <v>3.1161386372276726E-2</v>
      </c>
      <c r="O33" s="124">
        <v>0</v>
      </c>
      <c r="P33" s="124">
        <v>2.7438207727839531E-2</v>
      </c>
      <c r="Q33" s="119"/>
      <c r="R33" s="109"/>
    </row>
    <row r="34" spans="2:18" x14ac:dyDescent="0.25">
      <c r="B34" s="114"/>
      <c r="C34" s="116">
        <v>2038</v>
      </c>
      <c r="D34" s="116"/>
      <c r="E34" s="120">
        <v>1.1885439999999999E-2</v>
      </c>
      <c r="F34" s="121"/>
      <c r="G34" s="124">
        <v>4.6575620619103447E-2</v>
      </c>
      <c r="H34" s="124">
        <v>2.5465686329700997E-2</v>
      </c>
      <c r="I34" s="124">
        <v>1.8630248247641378E-2</v>
      </c>
      <c r="J34" s="124">
        <v>2.4189141719772614E-2</v>
      </c>
      <c r="K34" s="124">
        <v>0</v>
      </c>
      <c r="L34" s="124">
        <v>3.8736943668908334E-2</v>
      </c>
      <c r="M34" s="124">
        <v>2.528124687204935E-2</v>
      </c>
      <c r="N34" s="124">
        <v>3.1161386372276726E-2</v>
      </c>
      <c r="O34" s="124">
        <v>0</v>
      </c>
      <c r="P34" s="124">
        <v>2.7438207727839531E-2</v>
      </c>
      <c r="Q34" s="119"/>
      <c r="R34" s="109"/>
    </row>
    <row r="35" spans="2:18" x14ac:dyDescent="0.25">
      <c r="B35" s="114"/>
      <c r="C35" s="116">
        <v>2039</v>
      </c>
      <c r="D35" s="116"/>
      <c r="E35" s="120">
        <v>1.1885439999999999E-2</v>
      </c>
      <c r="F35" s="121"/>
      <c r="G35" s="124">
        <v>4.6575620619103447E-2</v>
      </c>
      <c r="H35" s="124">
        <v>2.5465686329700997E-2</v>
      </c>
      <c r="I35" s="124">
        <v>1.8630248247641378E-2</v>
      </c>
      <c r="J35" s="124">
        <v>2.4189141719772614E-2</v>
      </c>
      <c r="K35" s="124">
        <v>0</v>
      </c>
      <c r="L35" s="124">
        <v>3.8736943668908334E-2</v>
      </c>
      <c r="M35" s="124">
        <v>2.528124687204935E-2</v>
      </c>
      <c r="N35" s="124">
        <v>3.1161386372276726E-2</v>
      </c>
      <c r="O35" s="124">
        <v>0</v>
      </c>
      <c r="P35" s="124">
        <v>2.7438207727839531E-2</v>
      </c>
      <c r="Q35" s="119"/>
      <c r="R35" s="109"/>
    </row>
    <row r="36" spans="2:18" x14ac:dyDescent="0.25">
      <c r="B36" s="114"/>
      <c r="C36" s="116">
        <v>2040</v>
      </c>
      <c r="D36" s="116"/>
      <c r="E36" s="120">
        <v>1.1885439999999999E-2</v>
      </c>
      <c r="F36" s="121"/>
      <c r="G36" s="124">
        <v>4.6575620619103447E-2</v>
      </c>
      <c r="H36" s="124">
        <v>2.5465686329700997E-2</v>
      </c>
      <c r="I36" s="124">
        <v>1.8630248247641378E-2</v>
      </c>
      <c r="J36" s="124">
        <v>2.4189141719772614E-2</v>
      </c>
      <c r="K36" s="124">
        <v>0</v>
      </c>
      <c r="L36" s="124">
        <v>3.8736943668908334E-2</v>
      </c>
      <c r="M36" s="124">
        <v>2.528124687204935E-2</v>
      </c>
      <c r="N36" s="124">
        <v>3.1161386372276726E-2</v>
      </c>
      <c r="O36" s="124">
        <v>0</v>
      </c>
      <c r="P36" s="124">
        <v>2.7438207727839531E-2</v>
      </c>
      <c r="Q36" s="119"/>
      <c r="R36" s="109"/>
    </row>
    <row r="37" spans="2:18" x14ac:dyDescent="0.25">
      <c r="B37" s="114"/>
      <c r="C37" s="116">
        <v>2041</v>
      </c>
      <c r="D37" s="116"/>
      <c r="E37" s="120">
        <v>1.1885439999999999E-2</v>
      </c>
      <c r="F37" s="121"/>
      <c r="G37" s="124">
        <v>4.6575620619103447E-2</v>
      </c>
      <c r="H37" s="124">
        <v>2.5465686329700997E-2</v>
      </c>
      <c r="I37" s="124">
        <v>1.8630248247641378E-2</v>
      </c>
      <c r="J37" s="124">
        <v>2.4189141719772614E-2</v>
      </c>
      <c r="K37" s="124">
        <v>0</v>
      </c>
      <c r="L37" s="124">
        <v>3.8736943668908334E-2</v>
      </c>
      <c r="M37" s="124">
        <v>2.528124687204935E-2</v>
      </c>
      <c r="N37" s="124">
        <v>3.1161386372276726E-2</v>
      </c>
      <c r="O37" s="124">
        <v>0</v>
      </c>
      <c r="P37" s="124">
        <v>2.7438207727839531E-2</v>
      </c>
      <c r="Q37" s="119"/>
      <c r="R37" s="109"/>
    </row>
    <row r="38" spans="2:18" x14ac:dyDescent="0.25">
      <c r="B38" s="114"/>
      <c r="C38" s="116">
        <v>2042</v>
      </c>
      <c r="D38" s="116"/>
      <c r="E38" s="120">
        <v>1.1885439999999999E-2</v>
      </c>
      <c r="F38" s="121"/>
      <c r="G38" s="124">
        <v>4.6575620619103447E-2</v>
      </c>
      <c r="H38" s="124">
        <v>2.5465686329700997E-2</v>
      </c>
      <c r="I38" s="124">
        <v>1.8630248247641378E-2</v>
      </c>
      <c r="J38" s="124">
        <v>2.4189141719772614E-2</v>
      </c>
      <c r="K38" s="124">
        <v>0</v>
      </c>
      <c r="L38" s="124">
        <v>3.8736943668908334E-2</v>
      </c>
      <c r="M38" s="124">
        <v>2.528124687204935E-2</v>
      </c>
      <c r="N38" s="124">
        <v>3.1161386372276726E-2</v>
      </c>
      <c r="O38" s="124">
        <v>0</v>
      </c>
      <c r="P38" s="124">
        <v>2.7438207727839531E-2</v>
      </c>
      <c r="Q38" s="119"/>
      <c r="R38" s="109"/>
    </row>
    <row r="39" spans="2:18" x14ac:dyDescent="0.25">
      <c r="B39" s="114"/>
      <c r="C39" s="116">
        <v>2043</v>
      </c>
      <c r="D39" s="116"/>
      <c r="E39" s="120">
        <v>1.1885439999999999E-2</v>
      </c>
      <c r="F39" s="121"/>
      <c r="G39" s="124">
        <v>4.6575620619103447E-2</v>
      </c>
      <c r="H39" s="124">
        <v>2.5465686329700997E-2</v>
      </c>
      <c r="I39" s="124">
        <v>1.8630248247641378E-2</v>
      </c>
      <c r="J39" s="124">
        <v>2.4189141719772614E-2</v>
      </c>
      <c r="K39" s="124">
        <v>0</v>
      </c>
      <c r="L39" s="124">
        <v>3.8736943668908334E-2</v>
      </c>
      <c r="M39" s="124">
        <v>2.528124687204935E-2</v>
      </c>
      <c r="N39" s="124">
        <v>3.1161386372276726E-2</v>
      </c>
      <c r="O39" s="124">
        <v>0</v>
      </c>
      <c r="P39" s="124">
        <v>2.7438207727839531E-2</v>
      </c>
      <c r="Q39" s="119"/>
      <c r="R39" s="109"/>
    </row>
    <row r="40" spans="2:18" x14ac:dyDescent="0.25">
      <c r="B40" s="114"/>
      <c r="C40" s="116">
        <v>2044</v>
      </c>
      <c r="D40" s="116"/>
      <c r="E40" s="120">
        <v>1.1885439999999999E-2</v>
      </c>
      <c r="F40" s="121"/>
      <c r="G40" s="124">
        <v>4.6575620619103447E-2</v>
      </c>
      <c r="H40" s="124">
        <v>2.5465686329700997E-2</v>
      </c>
      <c r="I40" s="124">
        <v>1.8630248247641378E-2</v>
      </c>
      <c r="J40" s="124">
        <v>2.4189141719772614E-2</v>
      </c>
      <c r="K40" s="124">
        <v>0</v>
      </c>
      <c r="L40" s="124">
        <v>3.8736943668908334E-2</v>
      </c>
      <c r="M40" s="124">
        <v>2.528124687204935E-2</v>
      </c>
      <c r="N40" s="124">
        <v>3.1161386372276726E-2</v>
      </c>
      <c r="O40" s="124">
        <v>0</v>
      </c>
      <c r="P40" s="124">
        <v>2.7438207727839531E-2</v>
      </c>
      <c r="Q40" s="119"/>
      <c r="R40" s="109"/>
    </row>
    <row r="41" spans="2:18" x14ac:dyDescent="0.25">
      <c r="B41" s="114"/>
      <c r="C41" s="116">
        <v>2045</v>
      </c>
      <c r="D41" s="116"/>
      <c r="E41" s="120">
        <v>1.1885439999999999E-2</v>
      </c>
      <c r="F41" s="121"/>
      <c r="G41" s="124">
        <v>4.6575620619103447E-2</v>
      </c>
      <c r="H41" s="124">
        <v>2.5465686329700997E-2</v>
      </c>
      <c r="I41" s="124">
        <v>1.8630248247641378E-2</v>
      </c>
      <c r="J41" s="124">
        <v>2.4189141719772614E-2</v>
      </c>
      <c r="K41" s="124">
        <v>0</v>
      </c>
      <c r="L41" s="124">
        <v>3.8736943668908334E-2</v>
      </c>
      <c r="M41" s="124">
        <v>2.528124687204935E-2</v>
      </c>
      <c r="N41" s="124">
        <v>3.1161386372276726E-2</v>
      </c>
      <c r="O41" s="124">
        <v>0</v>
      </c>
      <c r="P41" s="124">
        <v>2.7438207727839531E-2</v>
      </c>
      <c r="Q41" s="119"/>
      <c r="R41" s="109"/>
    </row>
    <row r="42" spans="2:18" x14ac:dyDescent="0.25">
      <c r="B42" s="114"/>
      <c r="C42" s="98" t="s">
        <v>31</v>
      </c>
      <c r="D42" s="116"/>
      <c r="E42" s="125"/>
      <c r="F42" s="121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19"/>
      <c r="R42" s="109"/>
    </row>
    <row r="43" spans="2:18" x14ac:dyDescent="0.25">
      <c r="B43" s="170" t="s">
        <v>11</v>
      </c>
      <c r="C43" s="171"/>
      <c r="D43" s="126"/>
      <c r="E43" s="120">
        <f>-PMT($J$47,10,(NPV($J$47,E12:E21)))</f>
        <v>1.1885439999999999E-2</v>
      </c>
      <c r="F43" s="121"/>
      <c r="G43" s="120">
        <f t="shared" ref="G43:P43" si="0">-PMT($J$49,10,(NPV($J$49,G12:G21)))</f>
        <v>0.32032346936529543</v>
      </c>
      <c r="H43" s="120">
        <f t="shared" si="0"/>
        <v>0.29324001480875128</v>
      </c>
      <c r="I43" s="120">
        <f t="shared" si="0"/>
        <v>0.28447033916070968</v>
      </c>
      <c r="J43" s="120">
        <f t="shared" si="0"/>
        <v>0.29160224382100586</v>
      </c>
      <c r="K43" s="120"/>
      <c r="L43" s="120">
        <f t="shared" si="0"/>
        <v>0.310266666342909</v>
      </c>
      <c r="M43" s="120">
        <f t="shared" si="0"/>
        <v>0.29300338414940108</v>
      </c>
      <c r="N43" s="120">
        <f t="shared" si="0"/>
        <v>0.30054743846796411</v>
      </c>
      <c r="O43" s="120"/>
      <c r="P43" s="120">
        <f t="shared" si="0"/>
        <v>0.29577070452648851</v>
      </c>
      <c r="Q43" s="119"/>
      <c r="R43" s="109"/>
    </row>
    <row r="44" spans="2:18" x14ac:dyDescent="0.25">
      <c r="B44" s="170" t="s">
        <v>13</v>
      </c>
      <c r="C44" s="171"/>
      <c r="D44" s="127"/>
      <c r="E44" s="120">
        <f>-PMT($J$47,15,(NPV($J$47,E12:E26)))</f>
        <v>1.1885439999999999E-2</v>
      </c>
      <c r="F44" s="128"/>
      <c r="G44" s="120">
        <f t="shared" ref="G44:P44" si="1">-PMT($J$49,15,(NPV($J$49,G12:G26)))</f>
        <v>0.23965865576787801</v>
      </c>
      <c r="H44" s="120">
        <f t="shared" si="1"/>
        <v>0.2143893979594248</v>
      </c>
      <c r="I44" s="120">
        <f t="shared" si="1"/>
        <v>0.2062071627728381</v>
      </c>
      <c r="J44" s="120">
        <f t="shared" si="1"/>
        <v>0.21286133375941146</v>
      </c>
      <c r="K44" s="120"/>
      <c r="L44" s="120">
        <f t="shared" si="1"/>
        <v>0.23027551198276924</v>
      </c>
      <c r="M44" s="120">
        <f t="shared" si="1"/>
        <v>0.21416861810565763</v>
      </c>
      <c r="N44" s="120">
        <f t="shared" si="1"/>
        <v>0.22120733072995544</v>
      </c>
      <c r="O44" s="120"/>
      <c r="P44" s="120">
        <f t="shared" si="1"/>
        <v>0.21675056834768505</v>
      </c>
      <c r="Q44" s="119"/>
      <c r="R44" s="109"/>
    </row>
    <row r="45" spans="2:18" x14ac:dyDescent="0.25">
      <c r="B45" s="170" t="s">
        <v>14</v>
      </c>
      <c r="C45" s="171"/>
      <c r="D45" s="127"/>
      <c r="E45" s="120">
        <f>-PMT($J$47,25,(NPV($J$47,E12:E41)))</f>
        <v>1.4262528000000007E-2</v>
      </c>
      <c r="F45" s="121"/>
      <c r="G45" s="120">
        <f t="shared" ref="G45:P45" si="2">-PMT($J$49,25,(NPV($J$49,G12:G41)))</f>
        <v>0.18236348706527011</v>
      </c>
      <c r="H45" s="120">
        <f t="shared" si="2"/>
        <v>0.1555632887957758</v>
      </c>
      <c r="I45" s="120">
        <f t="shared" si="2"/>
        <v>0.14688533208844429</v>
      </c>
      <c r="J45" s="120">
        <f t="shared" si="2"/>
        <v>0.15394264667643451</v>
      </c>
      <c r="K45" s="120"/>
      <c r="L45" s="120">
        <f t="shared" si="2"/>
        <v>0.17241186459427044</v>
      </c>
      <c r="M45" s="120">
        <f t="shared" si="2"/>
        <v>0.15532913297292888</v>
      </c>
      <c r="N45" s="120">
        <f t="shared" si="2"/>
        <v>0.16279428669145518</v>
      </c>
      <c r="O45" s="120"/>
      <c r="P45" s="120">
        <f t="shared" si="2"/>
        <v>0.15806751092343416</v>
      </c>
      <c r="Q45" s="119"/>
      <c r="R45" s="109"/>
    </row>
    <row r="46" spans="2:18" x14ac:dyDescent="0.25">
      <c r="B46" s="129"/>
      <c r="C46" s="130"/>
      <c r="D46" s="127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19"/>
      <c r="R46" s="109"/>
    </row>
    <row r="47" spans="2:18" x14ac:dyDescent="0.25">
      <c r="B47" s="129"/>
      <c r="C47" s="103" t="s">
        <v>32</v>
      </c>
      <c r="D47" s="127"/>
      <c r="E47" s="131" t="s">
        <v>33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19"/>
      <c r="R47" s="109"/>
    </row>
    <row r="48" spans="2:18" ht="15" customHeight="1" x14ac:dyDescent="0.25">
      <c r="B48" s="132"/>
      <c r="C48" s="133"/>
      <c r="D48" s="116"/>
      <c r="E48" s="131" t="s">
        <v>34</v>
      </c>
      <c r="F48" s="134"/>
      <c r="G48" s="134"/>
      <c r="H48" s="134"/>
      <c r="I48" s="134"/>
      <c r="J48" s="134"/>
      <c r="K48" s="116"/>
      <c r="L48" s="116"/>
      <c r="M48" s="116"/>
      <c r="N48" s="116"/>
      <c r="O48" s="116"/>
      <c r="P48" s="116"/>
      <c r="Q48" s="115"/>
      <c r="R48" s="109"/>
    </row>
    <row r="49" spans="2:18" ht="15" customHeight="1" thickBot="1" x14ac:dyDescent="0.3">
      <c r="B49" s="135"/>
      <c r="C49" s="136"/>
      <c r="D49" s="137"/>
      <c r="E49" s="144" t="s">
        <v>47</v>
      </c>
      <c r="F49" s="137"/>
      <c r="G49" s="137"/>
      <c r="H49" s="137"/>
      <c r="I49" s="137"/>
      <c r="J49" s="138">
        <v>2.4299999999999999E-2</v>
      </c>
      <c r="K49" s="139"/>
      <c r="L49" s="139"/>
      <c r="M49" s="139"/>
      <c r="N49" s="137"/>
      <c r="O49" s="137"/>
      <c r="P49" s="137"/>
      <c r="Q49" s="140"/>
      <c r="R49" s="109"/>
    </row>
  </sheetData>
  <mergeCells count="10">
    <mergeCell ref="B43:C43"/>
    <mergeCell ref="B44:C44"/>
    <mergeCell ref="B45:C45"/>
    <mergeCell ref="C3:P3"/>
    <mergeCell ref="C4:P4"/>
    <mergeCell ref="E7:E9"/>
    <mergeCell ref="G7:P7"/>
    <mergeCell ref="G8:J8"/>
    <mergeCell ref="L8:N8"/>
    <mergeCell ref="P8:P9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C-1 Avd Cost SNE App C no</vt:lpstr>
      <vt:lpstr>C-2 Avd Cost SNE App C some</vt:lpstr>
      <vt:lpstr>C-3 Avd Cost NNE App C no</vt:lpstr>
      <vt:lpstr>C-4 Avd Cost NNE App C some</vt:lpstr>
      <vt:lpstr>C-5 Avd Cost VT App C no</vt:lpstr>
      <vt:lpstr>AESC 2015 Gas DRIPE CT</vt:lpstr>
      <vt:lpstr>AESC 2015 Gas DRIPE MA</vt:lpstr>
      <vt:lpstr>AESC 2015 Gas DRIPE ME</vt:lpstr>
      <vt:lpstr>AESC 2015 Gas DRIPE NH</vt:lpstr>
      <vt:lpstr>AESC 2015 Gas DRIPE RI</vt:lpstr>
      <vt:lpstr>AESC 2015 Gas DRIPE VT rev</vt:lpstr>
      <vt:lpstr>AESC 2015 Gas DRIPE New England</vt:lpstr>
      <vt:lpstr>'AESC 2015 Gas DRIPE CT'!Print_Area</vt:lpstr>
      <vt:lpstr>'AESC 2015 Gas DRIPE MA'!Print_Area</vt:lpstr>
      <vt:lpstr>'AESC 2015 Gas DRIPE ME'!Print_Area</vt:lpstr>
      <vt:lpstr>'AESC 2015 Gas DRIPE New England'!Print_Area</vt:lpstr>
      <vt:lpstr>'AESC 2015 Gas DRIPE NH'!Print_Area</vt:lpstr>
      <vt:lpstr>'AESC 2015 Gas DRIPE RI'!Print_Area</vt:lpstr>
      <vt:lpstr>'AESC 2015 Gas DRIPE VT rev'!Print_Area</vt:lpstr>
      <vt:lpstr>'C-1 Avd Cost SNE App C no'!Print_Area</vt:lpstr>
      <vt:lpstr>'C-2 Avd Cost SNE App C some'!Print_Area</vt:lpstr>
      <vt:lpstr>'C-3 Avd Cost NNE App C no'!Print_Area</vt:lpstr>
      <vt:lpstr>'C-4 Avd Cost NNE App C some'!Print_Area</vt:lpstr>
      <vt:lpstr>'C-5 Avd Cost VT App C no'!Print_Area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Rivas</dc:creator>
  <cp:lastModifiedBy>Woodward, John</cp:lastModifiedBy>
  <cp:lastPrinted>2015-03-27T21:56:05Z</cp:lastPrinted>
  <dcterms:created xsi:type="dcterms:W3CDTF">2015-02-20T15:51:20Z</dcterms:created>
  <dcterms:modified xsi:type="dcterms:W3CDTF">2015-06-29T14:35:31Z</dcterms:modified>
</cp:coreProperties>
</file>