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robert_fish_vermont_gov/Documents/Documents/"/>
    </mc:Choice>
  </mc:AlternateContent>
  <xr:revisionPtr revIDLastSave="0" documentId="8_{86F674F7-20E0-4076-8D24-B824F14875E3}" xr6:coauthVersionLast="47" xr6:coauthVersionMax="47" xr10:uidLastSave="{00000000-0000-0000-0000-000000000000}"/>
  <bookViews>
    <workbookView xWindow="-120" yWindow="-120" windowWidth="25440" windowHeight="15390" activeTab="1" xr2:uid="{A15906A7-780B-44DD-B7C0-BBC5390AA4E8}"/>
  </bookViews>
  <sheets>
    <sheet name="CUDs" sheetId="1" r:id="rId1"/>
    <sheet name="Towns" sheetId="2" r:id="rId2"/>
  </sheets>
  <definedNames>
    <definedName name="_xlnm._FilterDatabase" localSheetId="0" hidden="1">CUDs!#REF!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A216" i="2"/>
  <c r="B12" i="1" s="1"/>
  <c r="A185" i="2"/>
  <c r="B10" i="1" s="1"/>
  <c r="A168" i="2"/>
  <c r="B9" i="1" s="1"/>
  <c r="A111" i="2"/>
  <c r="A101" i="2"/>
  <c r="B6" i="1" s="1"/>
  <c r="A70" i="2"/>
  <c r="B5" i="1" s="1"/>
  <c r="A26" i="2"/>
  <c r="B3" i="1" s="1"/>
  <c r="A6" i="2"/>
  <c r="B7" i="1" s="1"/>
  <c r="C211" i="2"/>
  <c r="A202" i="2" s="1"/>
  <c r="B11" i="1" s="1"/>
  <c r="C66" i="2"/>
  <c r="C50" i="2"/>
  <c r="C265" i="2" s="1"/>
  <c r="D162" i="2" s="1"/>
  <c r="A46" i="2" l="1"/>
  <c r="B4" i="1" s="1"/>
  <c r="B13" i="1" s="1"/>
  <c r="F162" i="2"/>
  <c r="E162" i="2"/>
  <c r="D249" i="2"/>
  <c r="D243" i="2"/>
  <c r="D197" i="2"/>
  <c r="D80" i="2"/>
  <c r="D96" i="2"/>
  <c r="D178" i="2"/>
  <c r="D47" i="2"/>
  <c r="D234" i="2"/>
  <c r="D9" i="2"/>
  <c r="D16" i="2"/>
  <c r="D32" i="2"/>
  <c r="D48" i="2"/>
  <c r="D64" i="2"/>
  <c r="D81" i="2"/>
  <c r="D97" i="2"/>
  <c r="D113" i="2"/>
  <c r="D130" i="2"/>
  <c r="D147" i="2"/>
  <c r="D163" i="2"/>
  <c r="D179" i="2"/>
  <c r="D190" i="2"/>
  <c r="D198" i="2"/>
  <c r="D206" i="2"/>
  <c r="D214" i="2"/>
  <c r="D222" i="2"/>
  <c r="D230" i="2"/>
  <c r="D237" i="2"/>
  <c r="D244" i="2"/>
  <c r="D252" i="2"/>
  <c r="D260" i="2"/>
  <c r="D27" i="2"/>
  <c r="D76" i="2"/>
  <c r="D142" i="2"/>
  <c r="D195" i="2"/>
  <c r="D227" i="2"/>
  <c r="D19" i="2"/>
  <c r="D35" i="2"/>
  <c r="D51" i="2"/>
  <c r="D68" i="2"/>
  <c r="D84" i="2"/>
  <c r="D100" i="2"/>
  <c r="D116" i="2"/>
  <c r="D133" i="2"/>
  <c r="D150" i="2"/>
  <c r="D166" i="2"/>
  <c r="D182" i="2"/>
  <c r="D191" i="2"/>
  <c r="D199" i="2"/>
  <c r="D207" i="2"/>
  <c r="D215" i="2"/>
  <c r="D223" i="2"/>
  <c r="D231" i="2"/>
  <c r="D139" i="2"/>
  <c r="D245" i="2"/>
  <c r="D253" i="2"/>
  <c r="D261" i="2"/>
  <c r="D124" i="2"/>
  <c r="D203" i="2"/>
  <c r="D5" i="2"/>
  <c r="D21" i="2"/>
  <c r="D37" i="2"/>
  <c r="D53" i="2"/>
  <c r="D70" i="2"/>
  <c r="D86" i="2"/>
  <c r="D102" i="2"/>
  <c r="D118" i="2"/>
  <c r="D135" i="2"/>
  <c r="D152" i="2"/>
  <c r="D168" i="2"/>
  <c r="D184" i="2"/>
  <c r="D192" i="2"/>
  <c r="D200" i="2"/>
  <c r="D208" i="2"/>
  <c r="D216" i="2"/>
  <c r="D224" i="2"/>
  <c r="D232" i="2"/>
  <c r="D238" i="2"/>
  <c r="D246" i="2"/>
  <c r="D254" i="2"/>
  <c r="D262" i="2"/>
  <c r="D43" i="2"/>
  <c r="D92" i="2"/>
  <c r="D158" i="2"/>
  <c r="D211" i="2"/>
  <c r="D7" i="2"/>
  <c r="D23" i="2"/>
  <c r="D39" i="2"/>
  <c r="D55" i="2"/>
  <c r="D72" i="2"/>
  <c r="D88" i="2"/>
  <c r="D104" i="2"/>
  <c r="D120" i="2"/>
  <c r="D137" i="2"/>
  <c r="D154" i="2"/>
  <c r="D170" i="2"/>
  <c r="D185" i="2"/>
  <c r="D193" i="2"/>
  <c r="D201" i="2"/>
  <c r="D209" i="2"/>
  <c r="D217" i="2"/>
  <c r="D225" i="2"/>
  <c r="D129" i="2"/>
  <c r="D239" i="2"/>
  <c r="D247" i="2"/>
  <c r="D255" i="2"/>
  <c r="D263" i="2"/>
  <c r="D59" i="2"/>
  <c r="D174" i="2"/>
  <c r="D219" i="2"/>
  <c r="D8" i="2"/>
  <c r="D24" i="2"/>
  <c r="D40" i="2"/>
  <c r="D56" i="2"/>
  <c r="D73" i="2"/>
  <c r="D89" i="2"/>
  <c r="D105" i="2"/>
  <c r="D121" i="2"/>
  <c r="D138" i="2"/>
  <c r="D155" i="2"/>
  <c r="D171" i="2"/>
  <c r="D186" i="2"/>
  <c r="D194" i="2"/>
  <c r="D202" i="2"/>
  <c r="D210" i="2"/>
  <c r="D218" i="2"/>
  <c r="D226" i="2"/>
  <c r="D233" i="2"/>
  <c r="D240" i="2"/>
  <c r="D248" i="2"/>
  <c r="D256" i="2"/>
  <c r="D3" i="2"/>
  <c r="D11" i="2"/>
  <c r="D108" i="2"/>
  <c r="D187" i="2"/>
  <c r="D13" i="2"/>
  <c r="D29" i="2"/>
  <c r="D45" i="2"/>
  <c r="D61" i="2"/>
  <c r="D78" i="2"/>
  <c r="D94" i="2"/>
  <c r="D110" i="2"/>
  <c r="D126" i="2"/>
  <c r="D144" i="2"/>
  <c r="D160" i="2"/>
  <c r="D176" i="2"/>
  <c r="D188" i="2"/>
  <c r="D196" i="2"/>
  <c r="D204" i="2"/>
  <c r="D212" i="2"/>
  <c r="D220" i="2"/>
  <c r="D228" i="2"/>
  <c r="D235" i="2"/>
  <c r="D242" i="2"/>
  <c r="D250" i="2"/>
  <c r="D258" i="2"/>
  <c r="D189" i="2"/>
  <c r="D31" i="2"/>
  <c r="D259" i="2"/>
  <c r="D229" i="2"/>
  <c r="D146" i="2"/>
  <c r="D15" i="2"/>
  <c r="D205" i="2"/>
  <c r="D63" i="2"/>
  <c r="D221" i="2"/>
  <c r="D128" i="2"/>
  <c r="D241" i="2"/>
  <c r="D236" i="2"/>
  <c r="D257" i="2"/>
  <c r="D251" i="2"/>
  <c r="D213" i="2"/>
  <c r="D112" i="2"/>
  <c r="D66" i="2"/>
  <c r="F66" i="2" s="1"/>
  <c r="D177" i="2"/>
  <c r="D169" i="2"/>
  <c r="D161" i="2"/>
  <c r="D153" i="2"/>
  <c r="D145" i="2"/>
  <c r="D136" i="2"/>
  <c r="D127" i="2"/>
  <c r="D119" i="2"/>
  <c r="D111" i="2"/>
  <c r="D103" i="2"/>
  <c r="D95" i="2"/>
  <c r="D87" i="2"/>
  <c r="D79" i="2"/>
  <c r="D71" i="2"/>
  <c r="D62" i="2"/>
  <c r="D54" i="2"/>
  <c r="D46" i="2"/>
  <c r="D38" i="2"/>
  <c r="D30" i="2"/>
  <c r="D22" i="2"/>
  <c r="D14" i="2"/>
  <c r="D6" i="2"/>
  <c r="D183" i="2"/>
  <c r="D175" i="2"/>
  <c r="D167" i="2"/>
  <c r="D159" i="2"/>
  <c r="D151" i="2"/>
  <c r="D143" i="2"/>
  <c r="D134" i="2"/>
  <c r="D125" i="2"/>
  <c r="D117" i="2"/>
  <c r="D109" i="2"/>
  <c r="D101" i="2"/>
  <c r="D93" i="2"/>
  <c r="D85" i="2"/>
  <c r="D77" i="2"/>
  <c r="D69" i="2"/>
  <c r="D60" i="2"/>
  <c r="D52" i="2"/>
  <c r="D44" i="2"/>
  <c r="D36" i="2"/>
  <c r="D28" i="2"/>
  <c r="D20" i="2"/>
  <c r="D12" i="2"/>
  <c r="D4" i="2"/>
  <c r="D181" i="2"/>
  <c r="D173" i="2"/>
  <c r="D165" i="2"/>
  <c r="D157" i="2"/>
  <c r="D149" i="2"/>
  <c r="D141" i="2"/>
  <c r="D132" i="2"/>
  <c r="D123" i="2"/>
  <c r="D115" i="2"/>
  <c r="D107" i="2"/>
  <c r="D99" i="2"/>
  <c r="D91" i="2"/>
  <c r="D83" i="2"/>
  <c r="D75" i="2"/>
  <c r="D67" i="2"/>
  <c r="D58" i="2"/>
  <c r="D50" i="2"/>
  <c r="D42" i="2"/>
  <c r="D34" i="2"/>
  <c r="D26" i="2"/>
  <c r="D18" i="2"/>
  <c r="D10" i="2"/>
  <c r="D180" i="2"/>
  <c r="D172" i="2"/>
  <c r="D164" i="2"/>
  <c r="D156" i="2"/>
  <c r="D148" i="2"/>
  <c r="D140" i="2"/>
  <c r="D131" i="2"/>
  <c r="D122" i="2"/>
  <c r="D114" i="2"/>
  <c r="D106" i="2"/>
  <c r="D98" i="2"/>
  <c r="D90" i="2"/>
  <c r="D82" i="2"/>
  <c r="D74" i="2"/>
  <c r="D65" i="2"/>
  <c r="D57" i="2"/>
  <c r="D49" i="2"/>
  <c r="D41" i="2"/>
  <c r="D33" i="2"/>
  <c r="D25" i="2"/>
  <c r="D17" i="2"/>
  <c r="A7" i="2" l="1"/>
  <c r="C7" i="1" s="1"/>
  <c r="A112" i="2"/>
  <c r="C8" i="1" s="1"/>
  <c r="A102" i="2"/>
  <c r="C6" i="1" s="1"/>
  <c r="A217" i="2"/>
  <c r="C12" i="1" s="1"/>
  <c r="A47" i="2"/>
  <c r="C4" i="1" s="1"/>
  <c r="A71" i="2"/>
  <c r="C5" i="1" s="1"/>
  <c r="A203" i="2"/>
  <c r="C11" i="1" s="1"/>
  <c r="A169" i="2"/>
  <c r="C9" i="1" s="1"/>
  <c r="A27" i="2"/>
  <c r="C3" i="1" s="1"/>
  <c r="A186" i="2"/>
  <c r="C10" i="1" s="1"/>
  <c r="E65" i="2"/>
  <c r="F65" i="2"/>
  <c r="E131" i="2"/>
  <c r="F131" i="2"/>
  <c r="E18" i="2"/>
  <c r="F18" i="2"/>
  <c r="E83" i="2"/>
  <c r="F83" i="2"/>
  <c r="E149" i="2"/>
  <c r="F149" i="2"/>
  <c r="E28" i="2"/>
  <c r="F28" i="2"/>
  <c r="E93" i="2"/>
  <c r="F93" i="2"/>
  <c r="E159" i="2"/>
  <c r="F159" i="2"/>
  <c r="E38" i="2"/>
  <c r="F38" i="2"/>
  <c r="E103" i="2"/>
  <c r="F103" i="2"/>
  <c r="E169" i="2"/>
  <c r="F169" i="2"/>
  <c r="E241" i="2"/>
  <c r="F241" i="2"/>
  <c r="E259" i="2"/>
  <c r="F259" i="2"/>
  <c r="E220" i="2"/>
  <c r="F220" i="2"/>
  <c r="E126" i="2"/>
  <c r="F126" i="2"/>
  <c r="E187" i="2"/>
  <c r="F187" i="2"/>
  <c r="F226" i="2"/>
  <c r="E226" i="2"/>
  <c r="E138" i="2"/>
  <c r="F138" i="2"/>
  <c r="F8" i="2"/>
  <c r="E8" i="2"/>
  <c r="E129" i="2"/>
  <c r="F129" i="2"/>
  <c r="E154" i="2"/>
  <c r="F154" i="2"/>
  <c r="E23" i="2"/>
  <c r="F23" i="2"/>
  <c r="F246" i="2"/>
  <c r="E246" i="2"/>
  <c r="E184" i="2"/>
  <c r="F184" i="2"/>
  <c r="F53" i="2"/>
  <c r="E53" i="2"/>
  <c r="F245" i="2"/>
  <c r="E245" i="2"/>
  <c r="E182" i="2"/>
  <c r="F182" i="2"/>
  <c r="E51" i="2"/>
  <c r="F51" i="2"/>
  <c r="E260" i="2"/>
  <c r="F260" i="2"/>
  <c r="F198" i="2"/>
  <c r="E198" i="2"/>
  <c r="E81" i="2"/>
  <c r="F81" i="2"/>
  <c r="E178" i="2"/>
  <c r="F178" i="2"/>
  <c r="E66" i="2"/>
  <c r="E74" i="2"/>
  <c r="F74" i="2"/>
  <c r="E140" i="2"/>
  <c r="F140" i="2"/>
  <c r="E26" i="2"/>
  <c r="F26" i="2"/>
  <c r="E91" i="2"/>
  <c r="F91" i="2"/>
  <c r="E157" i="2"/>
  <c r="F157" i="2"/>
  <c r="E36" i="2"/>
  <c r="F36" i="2"/>
  <c r="E101" i="2"/>
  <c r="F101" i="2"/>
  <c r="E167" i="2"/>
  <c r="F167" i="2"/>
  <c r="E46" i="2"/>
  <c r="F46" i="2"/>
  <c r="E111" i="2"/>
  <c r="F111" i="2"/>
  <c r="E177" i="2"/>
  <c r="F177" i="2"/>
  <c r="E128" i="2"/>
  <c r="F128" i="2"/>
  <c r="F31" i="2"/>
  <c r="E31" i="2"/>
  <c r="E212" i="2"/>
  <c r="F212" i="2"/>
  <c r="F110" i="2"/>
  <c r="E110" i="2"/>
  <c r="F108" i="2"/>
  <c r="E108" i="2"/>
  <c r="E218" i="2"/>
  <c r="F218" i="2"/>
  <c r="E121" i="2"/>
  <c r="F121" i="2"/>
  <c r="E219" i="2"/>
  <c r="F219" i="2"/>
  <c r="F225" i="2"/>
  <c r="E225" i="2"/>
  <c r="F137" i="2"/>
  <c r="E137" i="2"/>
  <c r="F7" i="2"/>
  <c r="E7" i="2"/>
  <c r="F238" i="2"/>
  <c r="E238" i="2"/>
  <c r="E168" i="2"/>
  <c r="F168" i="2"/>
  <c r="E37" i="2"/>
  <c r="F37" i="2"/>
  <c r="F139" i="2"/>
  <c r="E139" i="2"/>
  <c r="F166" i="2"/>
  <c r="E166" i="2"/>
  <c r="E35" i="2"/>
  <c r="F35" i="2"/>
  <c r="E252" i="2"/>
  <c r="F252" i="2"/>
  <c r="E190" i="2"/>
  <c r="F190" i="2"/>
  <c r="E64" i="2"/>
  <c r="F64" i="2"/>
  <c r="E96" i="2"/>
  <c r="F96" i="2"/>
  <c r="E80" i="2"/>
  <c r="F80" i="2"/>
  <c r="E25" i="2"/>
  <c r="F25" i="2"/>
  <c r="E90" i="2"/>
  <c r="F90" i="2"/>
  <c r="E156" i="2"/>
  <c r="F156" i="2"/>
  <c r="E42" i="2"/>
  <c r="F42" i="2"/>
  <c r="E107" i="2"/>
  <c r="F107" i="2"/>
  <c r="E173" i="2"/>
  <c r="F173" i="2"/>
  <c r="E52" i="2"/>
  <c r="F52" i="2"/>
  <c r="E117" i="2"/>
  <c r="F117" i="2"/>
  <c r="E183" i="2"/>
  <c r="F183" i="2"/>
  <c r="E62" i="2"/>
  <c r="F62" i="2"/>
  <c r="E127" i="2"/>
  <c r="F127" i="2"/>
  <c r="E112" i="2"/>
  <c r="F112" i="2"/>
  <c r="F63" i="2"/>
  <c r="E63" i="2"/>
  <c r="E258" i="2"/>
  <c r="F258" i="2"/>
  <c r="E196" i="2"/>
  <c r="F196" i="2"/>
  <c r="F78" i="2"/>
  <c r="E78" i="2"/>
  <c r="E3" i="2"/>
  <c r="F3" i="2"/>
  <c r="F202" i="2"/>
  <c r="E202" i="2"/>
  <c r="E89" i="2"/>
  <c r="F89" i="2"/>
  <c r="E59" i="2"/>
  <c r="F59" i="2"/>
  <c r="E209" i="2"/>
  <c r="F209" i="2"/>
  <c r="F104" i="2"/>
  <c r="E104" i="2"/>
  <c r="E158" i="2"/>
  <c r="F158" i="2"/>
  <c r="F224" i="2"/>
  <c r="E224" i="2"/>
  <c r="E135" i="2"/>
  <c r="F135" i="2"/>
  <c r="E5" i="2"/>
  <c r="F5" i="2"/>
  <c r="F223" i="2"/>
  <c r="E223" i="2"/>
  <c r="F133" i="2"/>
  <c r="E133" i="2"/>
  <c r="E227" i="2"/>
  <c r="F227" i="2"/>
  <c r="F237" i="2"/>
  <c r="E237" i="2"/>
  <c r="E163" i="2"/>
  <c r="F163" i="2"/>
  <c r="F32" i="2"/>
  <c r="E32" i="2"/>
  <c r="E197" i="2"/>
  <c r="F197" i="2"/>
  <c r="E99" i="2"/>
  <c r="F99" i="2"/>
  <c r="E119" i="2"/>
  <c r="F119" i="2"/>
  <c r="E210" i="2"/>
  <c r="F210" i="2"/>
  <c r="E211" i="2"/>
  <c r="F211" i="2"/>
  <c r="F150" i="2"/>
  <c r="E150" i="2"/>
  <c r="E48" i="2"/>
  <c r="F48" i="2"/>
  <c r="E33" i="2"/>
  <c r="F33" i="2"/>
  <c r="E98" i="2"/>
  <c r="F98" i="2"/>
  <c r="E164" i="2"/>
  <c r="F164" i="2"/>
  <c r="E50" i="2"/>
  <c r="F50" i="2"/>
  <c r="E115" i="2"/>
  <c r="F115" i="2"/>
  <c r="E181" i="2"/>
  <c r="F181" i="2"/>
  <c r="E60" i="2"/>
  <c r="F60" i="2"/>
  <c r="E125" i="2"/>
  <c r="F125" i="2"/>
  <c r="E6" i="2"/>
  <c r="F6" i="2"/>
  <c r="E71" i="2"/>
  <c r="F71" i="2"/>
  <c r="E136" i="2"/>
  <c r="F136" i="2"/>
  <c r="E213" i="2"/>
  <c r="F213" i="2"/>
  <c r="E205" i="2"/>
  <c r="F205" i="2"/>
  <c r="E250" i="2"/>
  <c r="F250" i="2"/>
  <c r="E188" i="2"/>
  <c r="F188" i="2"/>
  <c r="F61" i="2"/>
  <c r="E61" i="2"/>
  <c r="E256" i="2"/>
  <c r="F256" i="2"/>
  <c r="E194" i="2"/>
  <c r="F194" i="2"/>
  <c r="E73" i="2"/>
  <c r="F73" i="2"/>
  <c r="F263" i="2"/>
  <c r="E263" i="2"/>
  <c r="F201" i="2"/>
  <c r="E201" i="2"/>
  <c r="F88" i="2"/>
  <c r="E88" i="2"/>
  <c r="E92" i="2"/>
  <c r="F92" i="2"/>
  <c r="F216" i="2"/>
  <c r="E216" i="2"/>
  <c r="F118" i="2"/>
  <c r="E118" i="2"/>
  <c r="E203" i="2"/>
  <c r="F203" i="2"/>
  <c r="F215" i="2"/>
  <c r="E215" i="2"/>
  <c r="F116" i="2"/>
  <c r="E116" i="2"/>
  <c r="E195" i="2"/>
  <c r="F195" i="2"/>
  <c r="F230" i="2"/>
  <c r="E230" i="2"/>
  <c r="E147" i="2"/>
  <c r="F147" i="2"/>
  <c r="E16" i="2"/>
  <c r="F16" i="2"/>
  <c r="E243" i="2"/>
  <c r="F243" i="2"/>
  <c r="E17" i="2"/>
  <c r="F17" i="2"/>
  <c r="E148" i="2"/>
  <c r="F148" i="2"/>
  <c r="E44" i="2"/>
  <c r="F44" i="2"/>
  <c r="E175" i="2"/>
  <c r="F175" i="2"/>
  <c r="E221" i="2"/>
  <c r="F221" i="2"/>
  <c r="E94" i="2"/>
  <c r="F94" i="2"/>
  <c r="E105" i="2"/>
  <c r="F105" i="2"/>
  <c r="F217" i="2"/>
  <c r="E217" i="2"/>
  <c r="E232" i="2"/>
  <c r="F232" i="2"/>
  <c r="E21" i="2"/>
  <c r="F21" i="2"/>
  <c r="E179" i="2"/>
  <c r="F179" i="2"/>
  <c r="E41" i="2"/>
  <c r="F41" i="2"/>
  <c r="E106" i="2"/>
  <c r="F106" i="2"/>
  <c r="E172" i="2"/>
  <c r="F172" i="2"/>
  <c r="E58" i="2"/>
  <c r="F58" i="2"/>
  <c r="E123" i="2"/>
  <c r="F123" i="2"/>
  <c r="E4" i="2"/>
  <c r="F4" i="2"/>
  <c r="E69" i="2"/>
  <c r="F69" i="2"/>
  <c r="E134" i="2"/>
  <c r="F134" i="2"/>
  <c r="E14" i="2"/>
  <c r="F14" i="2"/>
  <c r="E79" i="2"/>
  <c r="F79" i="2"/>
  <c r="E145" i="2"/>
  <c r="F145" i="2"/>
  <c r="E251" i="2"/>
  <c r="F251" i="2"/>
  <c r="E15" i="2"/>
  <c r="F15" i="2"/>
  <c r="E242" i="2"/>
  <c r="F242" i="2"/>
  <c r="F176" i="2"/>
  <c r="E176" i="2"/>
  <c r="E45" i="2"/>
  <c r="F45" i="2"/>
  <c r="F248" i="2"/>
  <c r="E248" i="2"/>
  <c r="F186" i="2"/>
  <c r="E186" i="2"/>
  <c r="F56" i="2"/>
  <c r="E56" i="2"/>
  <c r="E255" i="2"/>
  <c r="F255" i="2"/>
  <c r="F193" i="2"/>
  <c r="E193" i="2"/>
  <c r="E72" i="2"/>
  <c r="F72" i="2"/>
  <c r="E43" i="2"/>
  <c r="F43" i="2"/>
  <c r="E208" i="2"/>
  <c r="F208" i="2"/>
  <c r="E102" i="2"/>
  <c r="F102" i="2"/>
  <c r="E124" i="2"/>
  <c r="F124" i="2"/>
  <c r="E207" i="2"/>
  <c r="F207" i="2"/>
  <c r="F100" i="2"/>
  <c r="E100" i="2"/>
  <c r="F142" i="2"/>
  <c r="E142" i="2"/>
  <c r="E222" i="2"/>
  <c r="F222" i="2"/>
  <c r="E130" i="2"/>
  <c r="F130" i="2"/>
  <c r="E9" i="2"/>
  <c r="F9" i="2"/>
  <c r="E249" i="2"/>
  <c r="F249" i="2"/>
  <c r="E165" i="2"/>
  <c r="F165" i="2"/>
  <c r="E204" i="2"/>
  <c r="F204" i="2"/>
  <c r="E19" i="2"/>
  <c r="F19" i="2"/>
  <c r="E49" i="2"/>
  <c r="F49" i="2"/>
  <c r="E114" i="2"/>
  <c r="F114" i="2"/>
  <c r="E180" i="2"/>
  <c r="F180" i="2"/>
  <c r="E67" i="2"/>
  <c r="F67" i="2"/>
  <c r="E132" i="2"/>
  <c r="F132" i="2"/>
  <c r="E12" i="2"/>
  <c r="F12" i="2"/>
  <c r="E77" i="2"/>
  <c r="F77" i="2"/>
  <c r="E143" i="2"/>
  <c r="F143" i="2"/>
  <c r="E22" i="2"/>
  <c r="F22" i="2"/>
  <c r="E87" i="2"/>
  <c r="F87" i="2"/>
  <c r="E153" i="2"/>
  <c r="F153" i="2"/>
  <c r="E257" i="2"/>
  <c r="F257" i="2"/>
  <c r="E146" i="2"/>
  <c r="F146" i="2"/>
  <c r="E235" i="2"/>
  <c r="F235" i="2"/>
  <c r="E160" i="2"/>
  <c r="F160" i="2"/>
  <c r="F29" i="2"/>
  <c r="E29" i="2"/>
  <c r="E240" i="2"/>
  <c r="F240" i="2"/>
  <c r="E171" i="2"/>
  <c r="F171" i="2"/>
  <c r="E40" i="2"/>
  <c r="F40" i="2"/>
  <c r="E247" i="2"/>
  <c r="F247" i="2"/>
  <c r="E185" i="2"/>
  <c r="F185" i="2"/>
  <c r="F55" i="2"/>
  <c r="E55" i="2"/>
  <c r="E262" i="2"/>
  <c r="F262" i="2"/>
  <c r="E200" i="2"/>
  <c r="F200" i="2"/>
  <c r="F86" i="2"/>
  <c r="E86" i="2"/>
  <c r="F261" i="2"/>
  <c r="E261" i="2"/>
  <c r="F199" i="2"/>
  <c r="E199" i="2"/>
  <c r="F84" i="2"/>
  <c r="E84" i="2"/>
  <c r="F76" i="2"/>
  <c r="E76" i="2"/>
  <c r="F214" i="2"/>
  <c r="E214" i="2"/>
  <c r="E113" i="2"/>
  <c r="F113" i="2"/>
  <c r="E234" i="2"/>
  <c r="F234" i="2"/>
  <c r="E82" i="2"/>
  <c r="F82" i="2"/>
  <c r="E34" i="2"/>
  <c r="F34" i="2"/>
  <c r="E109" i="2"/>
  <c r="F109" i="2"/>
  <c r="E54" i="2"/>
  <c r="F54" i="2"/>
  <c r="E189" i="2"/>
  <c r="F189" i="2"/>
  <c r="E11" i="2"/>
  <c r="F11" i="2"/>
  <c r="F174" i="2"/>
  <c r="E174" i="2"/>
  <c r="E120" i="2"/>
  <c r="F120" i="2"/>
  <c r="E152" i="2"/>
  <c r="F152" i="2"/>
  <c r="E231" i="2"/>
  <c r="F231" i="2"/>
  <c r="F244" i="2"/>
  <c r="E244" i="2"/>
  <c r="E57" i="2"/>
  <c r="F57" i="2"/>
  <c r="E122" i="2"/>
  <c r="F122" i="2"/>
  <c r="E10" i="2"/>
  <c r="F10" i="2"/>
  <c r="E75" i="2"/>
  <c r="F75" i="2"/>
  <c r="E141" i="2"/>
  <c r="F141" i="2"/>
  <c r="E20" i="2"/>
  <c r="F20" i="2"/>
  <c r="E85" i="2"/>
  <c r="F85" i="2"/>
  <c r="E151" i="2"/>
  <c r="F151" i="2"/>
  <c r="E30" i="2"/>
  <c r="F30" i="2"/>
  <c r="E95" i="2"/>
  <c r="F95" i="2"/>
  <c r="E161" i="2"/>
  <c r="F161" i="2"/>
  <c r="E236" i="2"/>
  <c r="F236" i="2"/>
  <c r="E229" i="2"/>
  <c r="F229" i="2"/>
  <c r="E228" i="2"/>
  <c r="F228" i="2"/>
  <c r="F144" i="2"/>
  <c r="E144" i="2"/>
  <c r="F13" i="2"/>
  <c r="E13" i="2"/>
  <c r="E233" i="2"/>
  <c r="F233" i="2"/>
  <c r="E155" i="2"/>
  <c r="F155" i="2"/>
  <c r="F24" i="2"/>
  <c r="E24" i="2"/>
  <c r="F239" i="2"/>
  <c r="E239" i="2"/>
  <c r="F170" i="2"/>
  <c r="E170" i="2"/>
  <c r="F39" i="2"/>
  <c r="E39" i="2"/>
  <c r="E254" i="2"/>
  <c r="F254" i="2"/>
  <c r="F192" i="2"/>
  <c r="E192" i="2"/>
  <c r="E70" i="2"/>
  <c r="F70" i="2"/>
  <c r="F253" i="2"/>
  <c r="E253" i="2"/>
  <c r="F191" i="2"/>
  <c r="E191" i="2"/>
  <c r="F68" i="2"/>
  <c r="E68" i="2"/>
  <c r="E27" i="2"/>
  <c r="F27" i="2"/>
  <c r="F206" i="2"/>
  <c r="E206" i="2"/>
  <c r="E97" i="2"/>
  <c r="F97" i="2"/>
  <c r="E47" i="2"/>
  <c r="F47" i="2"/>
  <c r="D265" i="2"/>
  <c r="A201" i="2" l="1"/>
  <c r="E11" i="1" s="1"/>
  <c r="A183" i="2"/>
  <c r="D10" i="1" s="1"/>
  <c r="E265" i="2"/>
  <c r="A99" i="2"/>
  <c r="D6" i="1" s="1"/>
  <c r="A4" i="2"/>
  <c r="D7" i="1" s="1"/>
  <c r="A25" i="2"/>
  <c r="E3" i="1" s="1"/>
  <c r="A44" i="2"/>
  <c r="D4" i="1" s="1"/>
  <c r="A24" i="2"/>
  <c r="D3" i="1" s="1"/>
  <c r="A184" i="2"/>
  <c r="E10" i="1" s="1"/>
  <c r="A167" i="2"/>
  <c r="E9" i="1" s="1"/>
  <c r="A100" i="2"/>
  <c r="E6" i="1" s="1"/>
  <c r="A166" i="2"/>
  <c r="D9" i="1" s="1"/>
  <c r="A69" i="2"/>
  <c r="E5" i="1" s="1"/>
  <c r="A215" i="2"/>
  <c r="E12" i="1" s="1"/>
  <c r="A109" i="2"/>
  <c r="D8" i="1" s="1"/>
  <c r="A68" i="2"/>
  <c r="D5" i="1" s="1"/>
  <c r="A214" i="2"/>
  <c r="D12" i="1" s="1"/>
  <c r="A110" i="2"/>
  <c r="E8" i="1" s="1"/>
  <c r="A5" i="2"/>
  <c r="E7" i="1" s="1"/>
  <c r="A200" i="2"/>
  <c r="D11" i="1" s="1"/>
  <c r="A45" i="2"/>
  <c r="E4" i="1" s="1"/>
  <c r="C13" i="1"/>
  <c r="F265" i="2"/>
  <c r="D13" i="1" l="1"/>
  <c r="E13" i="1"/>
</calcChain>
</file>

<file path=xl/sharedStrings.xml><?xml version="1.0" encoding="utf-8"?>
<sst xmlns="http://schemas.openxmlformats.org/spreadsheetml/2006/main" count="305" uniqueCount="288">
  <si>
    <t>CUD Construction Grant Amounts Based on % Roads With No Cable/Fiber (w/ E911 premises)</t>
  </si>
  <si>
    <t>Eligible Applicant Service Area</t>
  </si>
  <si>
    <t>Roads No Cable/ Fiber</t>
  </si>
  <si>
    <t>% Roads No Cable/ Fiber*</t>
  </si>
  <si>
    <t>Construction Grant $ ($100,000,000)</t>
  </si>
  <si>
    <t>Town Match $</t>
  </si>
  <si>
    <t>CVFiber</t>
  </si>
  <si>
    <t>DVFiber</t>
  </si>
  <si>
    <t>ECFiber</t>
  </si>
  <si>
    <t>Lamoille FiberNet</t>
  </si>
  <si>
    <t>Maple Broadband</t>
  </si>
  <si>
    <t>NEK Community Broadband</t>
  </si>
  <si>
    <t>Northwest Fiberworx</t>
  </si>
  <si>
    <t>Otter Creek</t>
  </si>
  <si>
    <t>Southern Vermont</t>
  </si>
  <si>
    <t>No CUD</t>
  </si>
  <si>
    <t>Totals</t>
  </si>
  <si>
    <t>Based on PSD Service by Road Mileage with no Fiber or Cable</t>
  </si>
  <si>
    <t>Towns sharing a CUD were adjusted based on the actual share of town or 50/50 split</t>
  </si>
  <si>
    <t>Grant Allocation Amounts Based on Uncabled Road Mileage</t>
  </si>
  <si>
    <t>CUD</t>
  </si>
  <si>
    <t>Town</t>
  </si>
  <si>
    <t>% No Cable/ Fiber</t>
  </si>
  <si>
    <t>Addison</t>
  </si>
  <si>
    <t>Elmore Total</t>
  </si>
  <si>
    <t>NEK-Rds</t>
  </si>
  <si>
    <t>LF Rds</t>
  </si>
  <si>
    <t>Wolcott Total</t>
  </si>
  <si>
    <t>NEK</t>
  </si>
  <si>
    <t>Washington Total</t>
  </si>
  <si>
    <t>ECF</t>
  </si>
  <si>
    <t>Bridport</t>
  </si>
  <si>
    <t>Bristol</t>
  </si>
  <si>
    <t>73,41</t>
  </si>
  <si>
    <t>Cornwall</t>
  </si>
  <si>
    <t>Ferrisburgh</t>
  </si>
  <si>
    <t>Leicester</t>
  </si>
  <si>
    <t>Lincoln</t>
  </si>
  <si>
    <t>Middlebury</t>
  </si>
  <si>
    <t>Monkton</t>
  </si>
  <si>
    <t>New Haven</t>
  </si>
  <si>
    <t>Orwell</t>
  </si>
  <si>
    <t>Panton</t>
  </si>
  <si>
    <t>Ripton</t>
  </si>
  <si>
    <t>Salisbury</t>
  </si>
  <si>
    <t>Shoreham</t>
  </si>
  <si>
    <t>Starksboro</t>
  </si>
  <si>
    <t>Vergennes</t>
  </si>
  <si>
    <t>Waltham</t>
  </si>
  <si>
    <t>Weybridge</t>
  </si>
  <si>
    <t>Whiting</t>
  </si>
  <si>
    <t>Barre City</t>
  </si>
  <si>
    <t>Barre Town</t>
  </si>
  <si>
    <t>Berlin</t>
  </si>
  <si>
    <t>Cabot</t>
  </si>
  <si>
    <t>Calais</t>
  </si>
  <si>
    <t>Duxbury</t>
  </si>
  <si>
    <t>East Montpelier</t>
  </si>
  <si>
    <t>Marshfield</t>
  </si>
  <si>
    <t>Middlesex</t>
  </si>
  <si>
    <t>Montpelier</t>
  </si>
  <si>
    <t>Moretown</t>
  </si>
  <si>
    <t>Northfield</t>
  </si>
  <si>
    <t>Orange</t>
  </si>
  <si>
    <t>Plainfield</t>
  </si>
  <si>
    <t>Roxbury</t>
  </si>
  <si>
    <t>Waterbury</t>
  </si>
  <si>
    <t>Williamstown</t>
  </si>
  <si>
    <t>Woodbury</t>
  </si>
  <si>
    <t>Worcester</t>
  </si>
  <si>
    <t>Washington</t>
  </si>
  <si>
    <t>Brattleboro</t>
  </si>
  <si>
    <t>Brookline</t>
  </si>
  <si>
    <t>Dover</t>
  </si>
  <si>
    <t>Dummerston</t>
  </si>
  <si>
    <t>Guilford</t>
  </si>
  <si>
    <t>Halifax</t>
  </si>
  <si>
    <t>Jamaica</t>
  </si>
  <si>
    <t>Londonderry (50%)</t>
  </si>
  <si>
    <t>Marlboro</t>
  </si>
  <si>
    <t>Newfane</t>
  </si>
  <si>
    <t>Putney</t>
  </si>
  <si>
    <t>Readsboro</t>
  </si>
  <si>
    <t>Searsburg</t>
  </si>
  <si>
    <t>Stamford</t>
  </si>
  <si>
    <t>Stratton</t>
  </si>
  <si>
    <t>Townshend</t>
  </si>
  <si>
    <t>Vernon</t>
  </si>
  <si>
    <t>Wardsboro</t>
  </si>
  <si>
    <t>Westminster</t>
  </si>
  <si>
    <t>Weston</t>
  </si>
  <si>
    <t>Whitingham</t>
  </si>
  <si>
    <t>Wilmington</t>
  </si>
  <si>
    <t>Windham</t>
  </si>
  <si>
    <t>Winhall (50%)</t>
  </si>
  <si>
    <t>Barnard</t>
  </si>
  <si>
    <t>Bethel</t>
  </si>
  <si>
    <t>Bradford</t>
  </si>
  <si>
    <t>Braintree</t>
  </si>
  <si>
    <t>Brookfield</t>
  </si>
  <si>
    <t>Chelsea</t>
  </si>
  <si>
    <t>Corinth</t>
  </si>
  <si>
    <t>Fairlee</t>
  </si>
  <si>
    <t>Granville</t>
  </si>
  <si>
    <t>Hancock</t>
  </si>
  <si>
    <t>Hartford</t>
  </si>
  <si>
    <t>Newbury</t>
  </si>
  <si>
    <t>Norwich</t>
  </si>
  <si>
    <t>Pittsfield</t>
  </si>
  <si>
    <t>Pomfret</t>
  </si>
  <si>
    <t>Randolph</t>
  </si>
  <si>
    <t>Reading</t>
  </si>
  <si>
    <t>Rochester</t>
  </si>
  <si>
    <t>Royalton</t>
  </si>
  <si>
    <t>Sharon</t>
  </si>
  <si>
    <t>Stockbridge</t>
  </si>
  <si>
    <t>Strafford</t>
  </si>
  <si>
    <t>Thetford</t>
  </si>
  <si>
    <t>Topsham</t>
  </si>
  <si>
    <t>Tunbridge</t>
  </si>
  <si>
    <t>Vershire</t>
  </si>
  <si>
    <t>West Fairlee</t>
  </si>
  <si>
    <t>West Windsor</t>
  </si>
  <si>
    <t>Windsor</t>
  </si>
  <si>
    <t>Woodstock</t>
  </si>
  <si>
    <t>Belvidere</t>
  </si>
  <si>
    <t>Cambridge</t>
  </si>
  <si>
    <t>Eden</t>
  </si>
  <si>
    <t>Elmore</t>
  </si>
  <si>
    <t>Hyde Park</t>
  </si>
  <si>
    <t>Johnson</t>
  </si>
  <si>
    <t>Morristown</t>
  </si>
  <si>
    <t>Stowe</t>
  </si>
  <si>
    <t>Waterville</t>
  </si>
  <si>
    <t>Wolcott</t>
  </si>
  <si>
    <t>Albany</t>
  </si>
  <si>
    <t>Averill</t>
  </si>
  <si>
    <t>Averys Gore</t>
  </si>
  <si>
    <t>Barnet</t>
  </si>
  <si>
    <t>Barton</t>
  </si>
  <si>
    <t>Bloomfield</t>
  </si>
  <si>
    <t>Brighton</t>
  </si>
  <si>
    <t>Brownington</t>
  </si>
  <si>
    <t>Brunswick</t>
  </si>
  <si>
    <t>Burke</t>
  </si>
  <si>
    <t>Canaan</t>
  </si>
  <si>
    <t>Charleston</t>
  </si>
  <si>
    <t>Concord</t>
  </si>
  <si>
    <t>Coventry</t>
  </si>
  <si>
    <t>Craftsbury</t>
  </si>
  <si>
    <t>Danville</t>
  </si>
  <si>
    <t>Derby</t>
  </si>
  <si>
    <t>East Haven</t>
  </si>
  <si>
    <t>Ferdinand</t>
  </si>
  <si>
    <t>Glover</t>
  </si>
  <si>
    <t>Granby</t>
  </si>
  <si>
    <t>Greensboro</t>
  </si>
  <si>
    <t>Groton</t>
  </si>
  <si>
    <t>Guildhall</t>
  </si>
  <si>
    <t>Hardwick</t>
  </si>
  <si>
    <t>Holland</t>
  </si>
  <si>
    <t>Irasburg</t>
  </si>
  <si>
    <t>Jay</t>
  </si>
  <si>
    <t>Killington</t>
  </si>
  <si>
    <t>Kirby</t>
  </si>
  <si>
    <t>Lemington</t>
  </si>
  <si>
    <t>Lewis</t>
  </si>
  <si>
    <t>Lowell</t>
  </si>
  <si>
    <t>Lunenburg</t>
  </si>
  <si>
    <t>Lyndon</t>
  </si>
  <si>
    <t>Maidstone</t>
  </si>
  <si>
    <t>Morgan</t>
  </si>
  <si>
    <t>Newark</t>
  </si>
  <si>
    <t>Newport City</t>
  </si>
  <si>
    <t>Newport Town</t>
  </si>
  <si>
    <t>Norton</t>
  </si>
  <si>
    <t>Peacham</t>
  </si>
  <si>
    <t>Ryegate</t>
  </si>
  <si>
    <t>Saint Johnsbury</t>
  </si>
  <si>
    <t>Sheffield</t>
  </si>
  <si>
    <t>Stannard</t>
  </si>
  <si>
    <t>Sutton</t>
  </si>
  <si>
    <t>Troy</t>
  </si>
  <si>
    <t>Walden</t>
  </si>
  <si>
    <t>Warners Grant</t>
  </si>
  <si>
    <t>Warren Gore</t>
  </si>
  <si>
    <t>Waterford</t>
  </si>
  <si>
    <t>Westfield</t>
  </si>
  <si>
    <t>Westmore</t>
  </si>
  <si>
    <t>Wheelock</t>
  </si>
  <si>
    <t>Alburgh</t>
  </si>
  <si>
    <t>Bakersfield</t>
  </si>
  <si>
    <t>Berkshire</t>
  </si>
  <si>
    <t>Enosburgh</t>
  </si>
  <si>
    <t>Fairfax</t>
  </si>
  <si>
    <t>Fairfield</t>
  </si>
  <si>
    <t>Georgia</t>
  </si>
  <si>
    <t>Grand Isle</t>
  </si>
  <si>
    <t>Highgate</t>
  </si>
  <si>
    <t>Isle La Motte</t>
  </si>
  <si>
    <t>Milton</t>
  </si>
  <si>
    <t>Montgomery</t>
  </si>
  <si>
    <t>Richford</t>
  </si>
  <si>
    <t>Saint Albans City</t>
  </si>
  <si>
    <t>Saint Albans Town</t>
  </si>
  <si>
    <t>Sheldon</t>
  </si>
  <si>
    <t>Swanton</t>
  </si>
  <si>
    <t>Otter Creek CUD</t>
  </si>
  <si>
    <t>Benson</t>
  </si>
  <si>
    <t>Brandon</t>
  </si>
  <si>
    <t>Castleton</t>
  </si>
  <si>
    <t>Chittenden</t>
  </si>
  <si>
    <t>Fair Haven</t>
  </si>
  <si>
    <t>Goshen</t>
  </si>
  <si>
    <t>Hubbardton</t>
  </si>
  <si>
    <t>Mendon</t>
  </si>
  <si>
    <t>Pawlet</t>
  </si>
  <si>
    <t>Pittsford</t>
  </si>
  <si>
    <t>Poultney</t>
  </si>
  <si>
    <t>Rutland City</t>
  </si>
  <si>
    <t>Rutland Town</t>
  </si>
  <si>
    <t>Sudbury</t>
  </si>
  <si>
    <t>Wells</t>
  </si>
  <si>
    <t>West Haven</t>
  </si>
  <si>
    <t>West Rutland</t>
  </si>
  <si>
    <t>SoVT CUD</t>
  </si>
  <si>
    <t>Arlington</t>
  </si>
  <si>
    <t>Bennington</t>
  </si>
  <si>
    <t>Dorset</t>
  </si>
  <si>
    <t>Landgrove</t>
  </si>
  <si>
    <t>Manchester</t>
  </si>
  <si>
    <t>Peru</t>
  </si>
  <si>
    <t>Pownal</t>
  </si>
  <si>
    <t>Rupert</t>
  </si>
  <si>
    <t>Sandgate</t>
  </si>
  <si>
    <t>Shaftsbury</t>
  </si>
  <si>
    <t>Sunderland</t>
  </si>
  <si>
    <t>Woodford</t>
  </si>
  <si>
    <t>Andover</t>
  </si>
  <si>
    <t>Athens</t>
  </si>
  <si>
    <t>Baltimore</t>
  </si>
  <si>
    <t>Bolton</t>
  </si>
  <si>
    <t>Bridgewater</t>
  </si>
  <si>
    <t>Buels Gore</t>
  </si>
  <si>
    <t>Burlington</t>
  </si>
  <si>
    <t>Cavendish</t>
  </si>
  <si>
    <t>Charlotte</t>
  </si>
  <si>
    <t>Chester</t>
  </si>
  <si>
    <t>Clarendon</t>
  </si>
  <si>
    <t>Colchester</t>
  </si>
  <si>
    <t>Danby</t>
  </si>
  <si>
    <t>Essex</t>
  </si>
  <si>
    <t>Fayston</t>
  </si>
  <si>
    <t>Fletcher</t>
  </si>
  <si>
    <t>Franklin</t>
  </si>
  <si>
    <t>Glastenbury</t>
  </si>
  <si>
    <t>Grafton</t>
  </si>
  <si>
    <t>Hartland</t>
  </si>
  <si>
    <t>Hinesburg</t>
  </si>
  <si>
    <t>Huntington</t>
  </si>
  <si>
    <t>Ira</t>
  </si>
  <si>
    <t>Jericho</t>
  </si>
  <si>
    <t>Ludlow</t>
  </si>
  <si>
    <t>Middletown Springs</t>
  </si>
  <si>
    <t>Mount Holly</t>
  </si>
  <si>
    <t>Mount Tabor</t>
  </si>
  <si>
    <t>North Hero</t>
  </si>
  <si>
    <t>Plymouth</t>
  </si>
  <si>
    <t>Proctor</t>
  </si>
  <si>
    <t>Richmond</t>
  </si>
  <si>
    <t>Rockingham</t>
  </si>
  <si>
    <t>Saint George</t>
  </si>
  <si>
    <t>Shelburne</t>
  </si>
  <si>
    <t>Shrewsbury</t>
  </si>
  <si>
    <t>Somerset</t>
  </si>
  <si>
    <t>South Burlington</t>
  </si>
  <si>
    <t>South Hero</t>
  </si>
  <si>
    <t>Springfield</t>
  </si>
  <si>
    <t>Tinmouth</t>
  </si>
  <si>
    <t>Underhill</t>
  </si>
  <si>
    <t>Victory</t>
  </si>
  <si>
    <t>Waitsfield</t>
  </si>
  <si>
    <t>Wallingford</t>
  </si>
  <si>
    <t>Warren</t>
  </si>
  <si>
    <t>Weathersfield</t>
  </si>
  <si>
    <t>Westford</t>
  </si>
  <si>
    <t>Williston</t>
  </si>
  <si>
    <t>Winooski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</si>
</sst>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8" x14ac:knownFonts="1">
    <font>
      <sz val="10"/>
      <color theme="1"/>
      <name val="Abadi Extra Light"/>
      <family val="2"/>
    </font>
    <font>
      <sz val="10"/>
      <color theme="1"/>
      <name val="Abadi Extra Light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badi Extra Light"/>
      <family val="2"/>
    </font>
    <font>
      <b/>
      <sz val="12"/>
      <color theme="1"/>
      <name val="Abadi Extra Light"/>
      <family val="2"/>
    </font>
    <font>
      <b/>
      <sz val="11"/>
      <color theme="1"/>
      <name val="Abadi Extra Light"/>
      <family val="2"/>
    </font>
    <font>
      <sz val="12"/>
      <color theme="1"/>
      <name val="Abadi Extra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2" applyNumberFormat="1" applyFont="1" applyBorder="1" applyAlignment="1">
      <alignment horizontal="center" wrapText="1"/>
    </xf>
    <xf numFmtId="164" fontId="3" fillId="0" borderId="1" xfId="2" applyNumberFormat="1" applyFont="1" applyBorder="1" applyAlignment="1">
      <alignment horizontal="center"/>
    </xf>
    <xf numFmtId="164" fontId="0" fillId="0" borderId="0" xfId="0" applyNumberFormat="1"/>
    <xf numFmtId="10" fontId="0" fillId="0" borderId="0" xfId="3" applyNumberFormat="1" applyFont="1"/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43" fontId="0" fillId="0" borderId="0" xfId="1" applyFont="1"/>
    <xf numFmtId="43" fontId="0" fillId="0" borderId="0" xfId="1" applyNumberFormat="1" applyFont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10" fontId="4" fillId="0" borderId="1" xfId="3" applyNumberFormat="1" applyFont="1" applyFill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center"/>
    </xf>
    <xf numFmtId="43" fontId="0" fillId="0" borderId="0" xfId="1" applyFont="1" applyFill="1"/>
    <xf numFmtId="10" fontId="0" fillId="0" borderId="0" xfId="3" applyNumberFormat="1" applyFont="1" applyFill="1"/>
    <xf numFmtId="164" fontId="0" fillId="0" borderId="0" xfId="2" applyNumberFormat="1" applyFont="1" applyFill="1"/>
    <xf numFmtId="44" fontId="0" fillId="0" borderId="0" xfId="2" applyFont="1" applyFill="1"/>
    <xf numFmtId="165" fontId="0" fillId="0" borderId="0" xfId="1" applyNumberFormat="1" applyFont="1" applyFill="1"/>
    <xf numFmtId="164" fontId="0" fillId="0" borderId="0" xfId="3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43" fontId="4" fillId="0" borderId="0" xfId="0" applyNumberFormat="1" applyFont="1" applyFill="1"/>
    <xf numFmtId="10" fontId="4" fillId="0" borderId="0" xfId="0" applyNumberFormat="1" applyFont="1" applyFill="1"/>
    <xf numFmtId="0" fontId="6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10" fontId="4" fillId="0" borderId="0" xfId="0" applyNumberFormat="1" applyFont="1"/>
    <xf numFmtId="164" fontId="4" fillId="0" borderId="0" xfId="0" applyNumberFormat="1" applyFont="1"/>
    <xf numFmtId="0" fontId="4" fillId="0" borderId="0" xfId="0" applyFont="1" applyFill="1" applyAlignment="1">
      <alignment horizontal="center" wrapText="1"/>
    </xf>
    <xf numFmtId="43" fontId="0" fillId="0" borderId="0" xfId="0" applyNumberFormat="1"/>
    <xf numFmtId="2" fontId="4" fillId="0" borderId="0" xfId="0" applyNumberFormat="1" applyFont="1"/>
    <xf numFmtId="166" fontId="4" fillId="0" borderId="0" xfId="0" applyNumberFormat="1" applyFont="1"/>
    <xf numFmtId="10" fontId="0" fillId="0" borderId="0" xfId="0" applyNumberFormat="1"/>
    <xf numFmtId="166" fontId="0" fillId="0" borderId="0" xfId="0" applyNumberFormat="1"/>
    <xf numFmtId="0" fontId="4" fillId="0" borderId="0" xfId="0" applyFont="1"/>
    <xf numFmtId="0" fontId="4" fillId="0" borderId="2" xfId="0" applyFont="1" applyBorder="1"/>
    <xf numFmtId="10" fontId="4" fillId="0" borderId="2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BD67-3541-4713-8C59-D84494CCD01F}">
  <dimension ref="A1:F35"/>
  <sheetViews>
    <sheetView workbookViewId="0">
      <selection activeCell="J14" sqref="J14"/>
    </sheetView>
  </sheetViews>
  <sheetFormatPr defaultRowHeight="12.75" x14ac:dyDescent="0.2"/>
  <cols>
    <col min="1" max="1" width="37.28515625" customWidth="1"/>
    <col min="2" max="2" width="9.7109375" bestFit="1" customWidth="1"/>
    <col min="3" max="3" width="16.140625" customWidth="1"/>
    <col min="4" max="4" width="14" bestFit="1" customWidth="1"/>
    <col min="5" max="5" width="24.28515625" customWidth="1"/>
  </cols>
  <sheetData>
    <row r="1" spans="1:6" ht="15.75" x14ac:dyDescent="0.25">
      <c r="A1" s="42" t="s">
        <v>0</v>
      </c>
      <c r="B1" s="42"/>
      <c r="C1" s="42"/>
      <c r="D1" s="42"/>
      <c r="E1" s="42"/>
    </row>
    <row r="2" spans="1:6" ht="45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6" x14ac:dyDescent="0.2">
      <c r="A3" t="s">
        <v>6</v>
      </c>
      <c r="B3" s="10">
        <f>+Towns!A26</f>
        <v>688.65097455997818</v>
      </c>
      <c r="C3" s="6">
        <f>+Towns!A27</f>
        <v>9.3791145679836596E-2</v>
      </c>
      <c r="D3" s="5">
        <f>+Towns!A24</f>
        <v>9379114.5679836608</v>
      </c>
      <c r="E3" s="5">
        <f>+Towns!A25</f>
        <v>1500658.3308773858</v>
      </c>
    </row>
    <row r="4" spans="1:6" x14ac:dyDescent="0.2">
      <c r="A4" t="s">
        <v>7</v>
      </c>
      <c r="B4" s="10">
        <f>+Towns!A46</f>
        <v>785.95173996698941</v>
      </c>
      <c r="C4" s="6">
        <f>+Towns!A47</f>
        <v>0.10704306951379287</v>
      </c>
      <c r="D4" s="5">
        <f>+Towns!A44</f>
        <v>10704306.951379286</v>
      </c>
      <c r="E4" s="5">
        <f>+Towns!A45</f>
        <v>1712689.1122206859</v>
      </c>
    </row>
    <row r="5" spans="1:6" x14ac:dyDescent="0.2">
      <c r="A5" t="s">
        <v>8</v>
      </c>
      <c r="B5" s="10">
        <f>+Towns!A70</f>
        <v>460.29661767165118</v>
      </c>
      <c r="C5" s="6">
        <f>+Towns!A71</f>
        <v>6.2690315876722635E-2</v>
      </c>
      <c r="D5" s="5">
        <f>+Towns!A68</f>
        <v>6269031.5876722606</v>
      </c>
      <c r="E5" s="5">
        <f>+Towns!A69</f>
        <v>1003045.0540275617</v>
      </c>
    </row>
    <row r="6" spans="1:6" x14ac:dyDescent="0.2">
      <c r="A6" t="s">
        <v>9</v>
      </c>
      <c r="B6" s="11">
        <f>+Towns!A101</f>
        <v>472.8579830854153</v>
      </c>
      <c r="C6" s="6">
        <f>+Towns!A102</f>
        <v>6.4401116989307686E-2</v>
      </c>
      <c r="D6" s="5">
        <f>+Towns!A99</f>
        <v>6440111.6989307692</v>
      </c>
      <c r="E6" s="5">
        <f>+Towns!A100</f>
        <v>1030417.871828923</v>
      </c>
    </row>
    <row r="7" spans="1:6" x14ac:dyDescent="0.2">
      <c r="A7" t="s">
        <v>10</v>
      </c>
      <c r="B7" s="10">
        <f>+Towns!A6</f>
        <v>703.12464995969685</v>
      </c>
      <c r="C7" s="6">
        <f>+Towns!A7</f>
        <v>9.5762394756780181E-2</v>
      </c>
      <c r="D7" s="5">
        <f>+Towns!A4</f>
        <v>9576239.4756780211</v>
      </c>
      <c r="E7" s="5">
        <f>+Towns!A5</f>
        <v>1532198.3161084838</v>
      </c>
    </row>
    <row r="8" spans="1:6" x14ac:dyDescent="0.2">
      <c r="A8" t="s">
        <v>11</v>
      </c>
      <c r="B8" s="10">
        <f>+Towns!A111</f>
        <v>2254.7615896092934</v>
      </c>
      <c r="C8" s="6">
        <f>+Towns!A112</f>
        <v>0.30708832273049586</v>
      </c>
      <c r="D8" s="5">
        <f>+Towns!A109</f>
        <v>30708832.273049589</v>
      </c>
      <c r="E8" s="5">
        <f>+Towns!A110</f>
        <v>4913413.1636879351</v>
      </c>
    </row>
    <row r="9" spans="1:6" x14ac:dyDescent="0.2">
      <c r="A9" t="s">
        <v>12</v>
      </c>
      <c r="B9" s="10">
        <f>+Towns!A168</f>
        <v>667.14080370876025</v>
      </c>
      <c r="C9" s="6">
        <f>+Towns!A169</f>
        <v>9.0861557771834481E-2</v>
      </c>
      <c r="D9" s="5">
        <f>+Towns!A166</f>
        <v>9086155.7771834489</v>
      </c>
      <c r="E9" s="5">
        <f>+Towns!A167</f>
        <v>1453784.9243493523</v>
      </c>
    </row>
    <row r="10" spans="1:6" x14ac:dyDescent="0.2">
      <c r="A10" t="s">
        <v>13</v>
      </c>
      <c r="B10" s="10">
        <f>+Towns!A185</f>
        <v>341.82679415051746</v>
      </c>
      <c r="C10" s="6">
        <f>+Towns!A186</f>
        <v>4.6555262145570972E-2</v>
      </c>
      <c r="D10" s="5">
        <f>+Towns!A183</f>
        <v>4655526.2145570964</v>
      </c>
      <c r="E10" s="5">
        <f>+Towns!A184</f>
        <v>744884.19432913547</v>
      </c>
    </row>
    <row r="11" spans="1:6" x14ac:dyDescent="0.2">
      <c r="A11" t="s">
        <v>14</v>
      </c>
      <c r="B11" s="10">
        <f>+Towns!A202</f>
        <v>318.73519881230169</v>
      </c>
      <c r="C11" s="6">
        <f>+Towns!A203</f>
        <v>4.3410291380474329E-2</v>
      </c>
      <c r="D11" s="5">
        <f>+Towns!A200</f>
        <v>4341029.1380474335</v>
      </c>
      <c r="E11" s="5">
        <f>+Towns!A201</f>
        <v>694564.66208758927</v>
      </c>
    </row>
    <row r="12" spans="1:6" x14ac:dyDescent="0.2">
      <c r="A12" s="8" t="s">
        <v>15</v>
      </c>
      <c r="B12" s="10">
        <f>+Towns!A216</f>
        <v>649.0415633297755</v>
      </c>
      <c r="C12" s="6">
        <f>+Towns!A217</f>
        <v>8.8396523155185022E-2</v>
      </c>
      <c r="D12" s="9">
        <f>+Towns!A214</f>
        <v>8839652.315518504</v>
      </c>
      <c r="E12" s="9">
        <f>+Towns!A215</f>
        <v>1414344.3704829603</v>
      </c>
    </row>
    <row r="13" spans="1:6" x14ac:dyDescent="0.2">
      <c r="A13" s="28" t="s">
        <v>16</v>
      </c>
      <c r="B13" s="33">
        <f>SUM(B3:B12)</f>
        <v>7342.3879148543792</v>
      </c>
      <c r="C13" s="29">
        <f>SUM(C3:C12)</f>
        <v>1.0000000000000007</v>
      </c>
      <c r="D13" s="34">
        <f>SUM(D3:D12)</f>
        <v>100000000.00000006</v>
      </c>
      <c r="E13" s="30">
        <f>SUM(E3:E12)</f>
        <v>16000000.000000013</v>
      </c>
      <c r="F13" s="5"/>
    </row>
    <row r="14" spans="1:6" x14ac:dyDescent="0.2">
      <c r="D14" s="5"/>
    </row>
    <row r="15" spans="1:6" x14ac:dyDescent="0.2">
      <c r="A15" s="7" t="s">
        <v>17</v>
      </c>
    </row>
    <row r="16" spans="1:6" x14ac:dyDescent="0.2">
      <c r="A16" t="s">
        <v>18</v>
      </c>
    </row>
    <row r="20" spans="1:4" x14ac:dyDescent="0.2">
      <c r="B20" s="32"/>
    </row>
    <row r="22" spans="1:4" s="41" customFormat="1" ht="29.25" customHeight="1" x14ac:dyDescent="0.25">
      <c r="A22" s="43"/>
      <c r="B22" s="43"/>
      <c r="C22" s="43"/>
      <c r="D22" s="43"/>
    </row>
    <row r="23" spans="1:4" s="41" customFormat="1" ht="15.75" x14ac:dyDescent="0.25">
      <c r="A23" s="40"/>
    </row>
    <row r="24" spans="1:4" x14ac:dyDescent="0.2">
      <c r="A24" s="38"/>
      <c r="B24" s="39"/>
      <c r="C24" s="38"/>
      <c r="D24" s="38"/>
    </row>
    <row r="25" spans="1:4" x14ac:dyDescent="0.2">
      <c r="B25" s="35"/>
      <c r="C25" s="36"/>
      <c r="D25" s="36"/>
    </row>
    <row r="26" spans="1:4" x14ac:dyDescent="0.2">
      <c r="B26" s="35"/>
      <c r="C26" s="36"/>
      <c r="D26" s="36"/>
    </row>
    <row r="27" spans="1:4" x14ac:dyDescent="0.2">
      <c r="B27" s="35"/>
      <c r="C27" s="36"/>
      <c r="D27" s="36"/>
    </row>
    <row r="28" spans="1:4" x14ac:dyDescent="0.2">
      <c r="B28" s="35"/>
      <c r="C28" s="36"/>
      <c r="D28" s="36"/>
    </row>
    <row r="29" spans="1:4" x14ac:dyDescent="0.2">
      <c r="B29" s="35"/>
      <c r="C29" s="36"/>
      <c r="D29" s="36"/>
    </row>
    <row r="30" spans="1:4" x14ac:dyDescent="0.2">
      <c r="B30" s="35"/>
      <c r="C30" s="36"/>
      <c r="D30" s="36"/>
    </row>
    <row r="31" spans="1:4" x14ac:dyDescent="0.2">
      <c r="B31" s="35"/>
      <c r="C31" s="36"/>
      <c r="D31" s="36"/>
    </row>
    <row r="32" spans="1:4" x14ac:dyDescent="0.2">
      <c r="B32" s="35"/>
      <c r="C32" s="36"/>
      <c r="D32" s="36"/>
    </row>
    <row r="33" spans="1:4" x14ac:dyDescent="0.2">
      <c r="B33" s="35"/>
      <c r="C33" s="36"/>
      <c r="D33" s="36"/>
    </row>
    <row r="34" spans="1:4" x14ac:dyDescent="0.2">
      <c r="B34" s="35"/>
      <c r="C34" s="36"/>
      <c r="D34" s="36"/>
    </row>
    <row r="35" spans="1:4" x14ac:dyDescent="0.2">
      <c r="A35" s="37"/>
      <c r="B35" s="29"/>
      <c r="C35" s="34"/>
      <c r="D35" s="34"/>
    </row>
  </sheetData>
  <mergeCells count="2">
    <mergeCell ref="A1:E1"/>
    <mergeCell ref="A22:D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3703-DBEA-4718-A292-162E8E7EEA5F}">
  <dimension ref="A1:R265"/>
  <sheetViews>
    <sheetView tabSelected="1" topLeftCell="A93" workbookViewId="0">
      <selection activeCell="A139" sqref="A139:XFD139"/>
    </sheetView>
  </sheetViews>
  <sheetFormatPr defaultColWidth="9" defaultRowHeight="12.75" x14ac:dyDescent="0.2"/>
  <cols>
    <col min="1" max="1" width="23" style="23" customWidth="1"/>
    <col min="2" max="2" width="19.5703125" style="12" customWidth="1"/>
    <col min="3" max="3" width="10.28515625" style="12" customWidth="1"/>
    <col min="4" max="4" width="9" style="18" customWidth="1"/>
    <col min="5" max="5" width="13.5703125" style="18" bestFit="1" customWidth="1"/>
    <col min="6" max="6" width="12.85546875" style="19" bestFit="1" customWidth="1"/>
    <col min="7" max="10" width="9" style="12"/>
    <col min="11" max="11" width="5.140625" style="12" customWidth="1"/>
    <col min="12" max="14" width="9" style="12"/>
    <col min="15" max="15" width="5.85546875" style="12" customWidth="1"/>
    <col min="16" max="16384" width="9" style="12"/>
  </cols>
  <sheetData>
    <row r="1" spans="1:18" ht="15.75" x14ac:dyDescent="0.25">
      <c r="A1" s="44" t="s">
        <v>19</v>
      </c>
      <c r="B1" s="44"/>
      <c r="C1" s="44"/>
      <c r="D1" s="44"/>
      <c r="E1" s="44"/>
      <c r="F1" s="44"/>
    </row>
    <row r="2" spans="1:18" ht="60" x14ac:dyDescent="0.25">
      <c r="A2" s="13" t="s">
        <v>20</v>
      </c>
      <c r="B2" s="13" t="s">
        <v>21</v>
      </c>
      <c r="C2" s="27" t="s">
        <v>2</v>
      </c>
      <c r="D2" s="14" t="s">
        <v>22</v>
      </c>
      <c r="E2" s="15">
        <v>100000000</v>
      </c>
      <c r="F2" s="16">
        <v>16000000</v>
      </c>
    </row>
    <row r="3" spans="1:18" ht="25.5" x14ac:dyDescent="0.2">
      <c r="A3" s="23" t="s">
        <v>10</v>
      </c>
      <c r="B3" s="12" t="s">
        <v>23</v>
      </c>
      <c r="C3" s="17">
        <v>41.2781666639248</v>
      </c>
      <c r="D3" s="18">
        <f t="shared" ref="D3:D66" si="0">+C3/$C$265</f>
        <v>5.6218994614020612E-3</v>
      </c>
      <c r="E3" s="19">
        <f>+D3*100000000</f>
        <v>562189.94614020607</v>
      </c>
      <c r="F3" s="20">
        <f>+D3*16000000</f>
        <v>89950.391382432979</v>
      </c>
      <c r="H3" s="31" t="s">
        <v>24</v>
      </c>
      <c r="I3" s="31" t="s">
        <v>25</v>
      </c>
      <c r="J3" s="31" t="s">
        <v>26</v>
      </c>
      <c r="K3" s="31"/>
      <c r="L3" s="31" t="s">
        <v>27</v>
      </c>
      <c r="M3" s="31" t="s">
        <v>28</v>
      </c>
      <c r="N3" s="31" t="s">
        <v>26</v>
      </c>
      <c r="O3" s="31"/>
      <c r="P3" s="31" t="s">
        <v>29</v>
      </c>
      <c r="Q3" s="31" t="s">
        <v>6</v>
      </c>
      <c r="R3" s="31" t="s">
        <v>30</v>
      </c>
    </row>
    <row r="4" spans="1:18" x14ac:dyDescent="0.2">
      <c r="A4" s="24">
        <f>SUM(E3:E22)</f>
        <v>9576239.4756780211</v>
      </c>
      <c r="B4" s="12" t="s">
        <v>31</v>
      </c>
      <c r="C4" s="17">
        <v>71.083813477250303</v>
      </c>
      <c r="D4" s="18">
        <f t="shared" si="0"/>
        <v>9.681293647457765E-3</v>
      </c>
      <c r="E4" s="19">
        <f t="shared" ref="E4:E67" si="1">+D4*100000000</f>
        <v>968129.36474577652</v>
      </c>
      <c r="F4" s="20">
        <f t="shared" ref="F4:F67" si="2">+D4*16000000</f>
        <v>154900.69835932425</v>
      </c>
      <c r="H4" s="12">
        <v>47.403027000000009</v>
      </c>
      <c r="I4" s="12">
        <v>8.5541560000000008</v>
      </c>
      <c r="J4" s="12">
        <v>38.84887100000001</v>
      </c>
      <c r="L4" s="12">
        <v>73.409252999999993</v>
      </c>
      <c r="M4" s="12">
        <v>65.645163999999994</v>
      </c>
      <c r="N4" s="12">
        <v>7.7640889999999994</v>
      </c>
      <c r="P4" s="12">
        <v>52.891562999999991</v>
      </c>
      <c r="Q4" s="12">
        <v>21.049134000000002</v>
      </c>
      <c r="R4" s="12">
        <v>31.842428999999992</v>
      </c>
    </row>
    <row r="5" spans="1:18" x14ac:dyDescent="0.2">
      <c r="A5" s="24">
        <f>SUM(F3:F22)</f>
        <v>1532198.3161084838</v>
      </c>
      <c r="B5" s="12" t="s">
        <v>32</v>
      </c>
      <c r="C5" s="17">
        <v>14.768552211142101</v>
      </c>
      <c r="D5" s="18">
        <f t="shared" si="0"/>
        <v>2.0114099639524448E-3</v>
      </c>
      <c r="E5" s="19">
        <f t="shared" si="1"/>
        <v>201140.99639524447</v>
      </c>
      <c r="F5" s="20">
        <f t="shared" si="2"/>
        <v>32182.559423239116</v>
      </c>
      <c r="H5" s="12">
        <v>48.56</v>
      </c>
      <c r="I5" s="12">
        <v>0.18045590210937371</v>
      </c>
      <c r="J5" s="12">
        <v>0.81954409789062632</v>
      </c>
      <c r="L5" s="12" t="s">
        <v>33</v>
      </c>
      <c r="M5" s="12">
        <v>0.8942355536569756</v>
      </c>
      <c r="N5" s="12">
        <v>0.10576444634302436</v>
      </c>
      <c r="P5" s="12">
        <v>65.319999999999993</v>
      </c>
      <c r="Q5" s="12">
        <v>0.39796770611600202</v>
      </c>
      <c r="R5" s="12">
        <v>0.60203229388399804</v>
      </c>
    </row>
    <row r="6" spans="1:18" x14ac:dyDescent="0.2">
      <c r="A6" s="25">
        <f>SUM(C3:C22)</f>
        <v>703.12464995969685</v>
      </c>
      <c r="B6" s="12" t="s">
        <v>34</v>
      </c>
      <c r="C6" s="17">
        <v>35.461240366542597</v>
      </c>
      <c r="D6" s="18">
        <f t="shared" si="0"/>
        <v>4.829660428973117E-3</v>
      </c>
      <c r="E6" s="19">
        <f t="shared" si="1"/>
        <v>482966.04289731168</v>
      </c>
      <c r="F6" s="20">
        <f t="shared" si="2"/>
        <v>77274.566863569868</v>
      </c>
    </row>
    <row r="7" spans="1:18" x14ac:dyDescent="0.2">
      <c r="A7" s="26">
        <f>SUM(D3:D22)</f>
        <v>9.5762394756780181E-2</v>
      </c>
      <c r="B7" s="12" t="s">
        <v>35</v>
      </c>
      <c r="C7" s="17">
        <v>69.703925531528895</v>
      </c>
      <c r="D7" s="18">
        <f t="shared" si="0"/>
        <v>9.4933591550660241E-3</v>
      </c>
      <c r="E7" s="19">
        <f t="shared" si="1"/>
        <v>949335.91550660238</v>
      </c>
      <c r="F7" s="20">
        <f t="shared" si="2"/>
        <v>151893.74648105638</v>
      </c>
    </row>
    <row r="8" spans="1:18" x14ac:dyDescent="0.2">
      <c r="B8" s="12" t="s">
        <v>36</v>
      </c>
      <c r="C8" s="17">
        <v>6.0364070714960203</v>
      </c>
      <c r="D8" s="18">
        <f t="shared" si="0"/>
        <v>8.2213132042285246E-4</v>
      </c>
      <c r="E8" s="19">
        <f t="shared" si="1"/>
        <v>82213.132042285244</v>
      </c>
      <c r="F8" s="20">
        <f t="shared" si="2"/>
        <v>13154.101126765639</v>
      </c>
    </row>
    <row r="9" spans="1:18" x14ac:dyDescent="0.2">
      <c r="B9" s="12" t="s">
        <v>37</v>
      </c>
      <c r="C9" s="17">
        <v>33.304228874940101</v>
      </c>
      <c r="D9" s="18">
        <f t="shared" si="0"/>
        <v>4.5358852271428444E-3</v>
      </c>
      <c r="E9" s="19">
        <f t="shared" si="1"/>
        <v>453588.52271428442</v>
      </c>
      <c r="F9" s="20">
        <f t="shared" si="2"/>
        <v>72574.163634285505</v>
      </c>
    </row>
    <row r="10" spans="1:18" x14ac:dyDescent="0.2">
      <c r="B10" s="12" t="s">
        <v>38</v>
      </c>
      <c r="C10" s="17">
        <v>21.087426745575002</v>
      </c>
      <c r="D10" s="18">
        <f t="shared" si="0"/>
        <v>2.8720120742889467E-3</v>
      </c>
      <c r="E10" s="19">
        <f t="shared" si="1"/>
        <v>287201.20742889465</v>
      </c>
      <c r="F10" s="20">
        <f t="shared" si="2"/>
        <v>45952.193188623147</v>
      </c>
    </row>
    <row r="11" spans="1:18" x14ac:dyDescent="0.2">
      <c r="B11" s="12" t="s">
        <v>39</v>
      </c>
      <c r="C11" s="17">
        <v>31.081763874964299</v>
      </c>
      <c r="D11" s="18">
        <f t="shared" si="0"/>
        <v>4.2331955537357044E-3</v>
      </c>
      <c r="E11" s="19">
        <f t="shared" si="1"/>
        <v>423319.55537357042</v>
      </c>
      <c r="F11" s="20">
        <f t="shared" si="2"/>
        <v>67731.12885977127</v>
      </c>
    </row>
    <row r="12" spans="1:18" x14ac:dyDescent="0.2">
      <c r="B12" s="12" t="s">
        <v>40</v>
      </c>
      <c r="C12" s="17">
        <v>34.980024037648299</v>
      </c>
      <c r="D12" s="18">
        <f t="shared" si="0"/>
        <v>4.7641209431171939E-3</v>
      </c>
      <c r="E12" s="19">
        <f t="shared" si="1"/>
        <v>476412.09431171941</v>
      </c>
      <c r="F12" s="20">
        <f t="shared" si="2"/>
        <v>76225.9350898751</v>
      </c>
    </row>
    <row r="13" spans="1:18" x14ac:dyDescent="0.2">
      <c r="B13" s="12" t="s">
        <v>41</v>
      </c>
      <c r="C13" s="17">
        <v>79.656166496947094</v>
      </c>
      <c r="D13" s="18">
        <f t="shared" si="0"/>
        <v>1.0848809327520661E-2</v>
      </c>
      <c r="E13" s="19">
        <f t="shared" si="1"/>
        <v>1084880.9327520661</v>
      </c>
      <c r="F13" s="20">
        <f t="shared" si="2"/>
        <v>173580.94924033058</v>
      </c>
    </row>
    <row r="14" spans="1:18" x14ac:dyDescent="0.2">
      <c r="B14" s="12" t="s">
        <v>42</v>
      </c>
      <c r="C14" s="17">
        <v>18.085958063580598</v>
      </c>
      <c r="D14" s="18">
        <f t="shared" si="0"/>
        <v>2.4632256254114452E-3</v>
      </c>
      <c r="E14" s="19">
        <f t="shared" si="1"/>
        <v>246322.56254114452</v>
      </c>
      <c r="F14" s="20">
        <f t="shared" si="2"/>
        <v>39411.61000658312</v>
      </c>
    </row>
    <row r="15" spans="1:18" x14ac:dyDescent="0.2">
      <c r="B15" s="12" t="s">
        <v>43</v>
      </c>
      <c r="C15" s="17">
        <v>44.8038043041661</v>
      </c>
      <c r="D15" s="18">
        <f t="shared" si="0"/>
        <v>6.1020753498359295E-3</v>
      </c>
      <c r="E15" s="19">
        <f t="shared" si="1"/>
        <v>610207.53498359292</v>
      </c>
      <c r="F15" s="20">
        <f t="shared" si="2"/>
        <v>97633.205597374879</v>
      </c>
    </row>
    <row r="16" spans="1:18" x14ac:dyDescent="0.2">
      <c r="B16" s="12" t="s">
        <v>44</v>
      </c>
      <c r="C16" s="17">
        <v>34.806923697620697</v>
      </c>
      <c r="D16" s="18">
        <f t="shared" si="0"/>
        <v>4.7405454603131041E-3</v>
      </c>
      <c r="E16" s="19">
        <f t="shared" si="1"/>
        <v>474054.5460313104</v>
      </c>
      <c r="F16" s="20">
        <f t="shared" si="2"/>
        <v>75848.727365009661</v>
      </c>
    </row>
    <row r="17" spans="1:6" x14ac:dyDescent="0.2">
      <c r="B17" s="12" t="s">
        <v>45</v>
      </c>
      <c r="C17" s="17">
        <v>68.150958524606395</v>
      </c>
      <c r="D17" s="18">
        <f t="shared" si="0"/>
        <v>9.2818520779500494E-3</v>
      </c>
      <c r="E17" s="19">
        <f t="shared" si="1"/>
        <v>928185.20779500494</v>
      </c>
      <c r="F17" s="20">
        <f t="shared" si="2"/>
        <v>148509.63324720078</v>
      </c>
    </row>
    <row r="18" spans="1:6" x14ac:dyDescent="0.2">
      <c r="B18" s="12" t="s">
        <v>46</v>
      </c>
      <c r="C18" s="17">
        <v>38.834849248168098</v>
      </c>
      <c r="D18" s="18">
        <f t="shared" si="0"/>
        <v>5.2891306886144462E-3</v>
      </c>
      <c r="E18" s="19">
        <f t="shared" si="1"/>
        <v>528913.0688614446</v>
      </c>
      <c r="F18" s="20">
        <f t="shared" si="2"/>
        <v>84626.091017831146</v>
      </c>
    </row>
    <row r="19" spans="1:6" x14ac:dyDescent="0.2">
      <c r="B19" s="12" t="s">
        <v>47</v>
      </c>
      <c r="C19" s="17">
        <v>0.61810697690266303</v>
      </c>
      <c r="D19" s="18">
        <f t="shared" si="0"/>
        <v>8.4183372503674421E-5</v>
      </c>
      <c r="E19" s="19">
        <f t="shared" si="1"/>
        <v>8418.3372503674418</v>
      </c>
      <c r="F19" s="20">
        <f t="shared" si="2"/>
        <v>1346.9339600587907</v>
      </c>
    </row>
    <row r="20" spans="1:6" x14ac:dyDescent="0.2">
      <c r="B20" s="12" t="s">
        <v>48</v>
      </c>
      <c r="C20" s="17">
        <v>11.278033545165</v>
      </c>
      <c r="D20" s="18">
        <f t="shared" si="0"/>
        <v>1.5360171208536162E-3</v>
      </c>
      <c r="E20" s="19">
        <f t="shared" si="1"/>
        <v>153601.71208536162</v>
      </c>
      <c r="F20" s="20">
        <f t="shared" si="2"/>
        <v>24576.27393365786</v>
      </c>
    </row>
    <row r="21" spans="1:6" x14ac:dyDescent="0.2">
      <c r="B21" s="12" t="s">
        <v>49</v>
      </c>
      <c r="C21" s="17">
        <v>29.237515993783799</v>
      </c>
      <c r="D21" s="18">
        <f t="shared" si="0"/>
        <v>3.9820173399764715E-3</v>
      </c>
      <c r="E21" s="19">
        <f t="shared" si="1"/>
        <v>398201.73399764713</v>
      </c>
      <c r="F21" s="20">
        <f t="shared" si="2"/>
        <v>63712.277439623547</v>
      </c>
    </row>
    <row r="22" spans="1:6" x14ac:dyDescent="0.2">
      <c r="B22" s="12" t="s">
        <v>50</v>
      </c>
      <c r="C22" s="17">
        <v>18.866784253743901</v>
      </c>
      <c r="D22" s="18">
        <f t="shared" si="0"/>
        <v>2.5695706182418585E-3</v>
      </c>
      <c r="E22" s="19">
        <f t="shared" si="1"/>
        <v>256957.06182418586</v>
      </c>
      <c r="F22" s="20">
        <f t="shared" si="2"/>
        <v>41113.129891869736</v>
      </c>
    </row>
    <row r="23" spans="1:6" x14ac:dyDescent="0.2">
      <c r="A23" s="23" t="s">
        <v>6</v>
      </c>
      <c r="B23" s="12" t="s">
        <v>51</v>
      </c>
      <c r="C23" s="17">
        <v>7.6519498024057997E-2</v>
      </c>
      <c r="D23" s="18">
        <f t="shared" si="0"/>
        <v>1.0421609279080927E-5</v>
      </c>
      <c r="E23" s="19">
        <f t="shared" si="1"/>
        <v>1042.1609279080926</v>
      </c>
      <c r="F23" s="20">
        <f t="shared" si="2"/>
        <v>166.74574846529484</v>
      </c>
    </row>
    <row r="24" spans="1:6" x14ac:dyDescent="0.2">
      <c r="A24" s="24">
        <f>SUM(E23:E42)</f>
        <v>9379114.5679836608</v>
      </c>
      <c r="B24" s="12" t="s">
        <v>52</v>
      </c>
      <c r="C24" s="17">
        <v>4.5379185476043897</v>
      </c>
      <c r="D24" s="18">
        <f t="shared" si="0"/>
        <v>6.1804396610859176E-4</v>
      </c>
      <c r="E24" s="19">
        <f t="shared" si="1"/>
        <v>61804.396610859178</v>
      </c>
      <c r="F24" s="20">
        <f t="shared" si="2"/>
        <v>9888.7034577374689</v>
      </c>
    </row>
    <row r="25" spans="1:6" x14ac:dyDescent="0.2">
      <c r="A25" s="24">
        <f>SUM(F23:F42)</f>
        <v>1500658.3308773858</v>
      </c>
      <c r="B25" s="12" t="s">
        <v>53</v>
      </c>
      <c r="C25" s="17">
        <v>26.5226563625341</v>
      </c>
      <c r="D25" s="18">
        <f t="shared" si="0"/>
        <v>3.6122657465258896E-3</v>
      </c>
      <c r="E25" s="19">
        <f t="shared" si="1"/>
        <v>361226.57465258898</v>
      </c>
      <c r="F25" s="20">
        <f t="shared" si="2"/>
        <v>57796.251944414231</v>
      </c>
    </row>
    <row r="26" spans="1:6" x14ac:dyDescent="0.2">
      <c r="A26" s="25">
        <f>SUM(C23:C42)</f>
        <v>688.65097455997818</v>
      </c>
      <c r="B26" s="12" t="s">
        <v>54</v>
      </c>
      <c r="C26" s="17">
        <v>62.883333896095401</v>
      </c>
      <c r="D26" s="18">
        <f t="shared" si="0"/>
        <v>8.5644254465057929E-3</v>
      </c>
      <c r="E26" s="19">
        <f t="shared" si="1"/>
        <v>856442.54465057934</v>
      </c>
      <c r="F26" s="20">
        <f t="shared" si="2"/>
        <v>137030.80714409269</v>
      </c>
    </row>
    <row r="27" spans="1:6" x14ac:dyDescent="0.2">
      <c r="A27" s="26">
        <f>SUM(D23:D42)</f>
        <v>9.3791145679836596E-2</v>
      </c>
      <c r="B27" s="12" t="s">
        <v>55</v>
      </c>
      <c r="C27" s="17">
        <v>62.243430456109799</v>
      </c>
      <c r="D27" s="18">
        <f t="shared" si="0"/>
        <v>8.4772734943880067E-3</v>
      </c>
      <c r="E27" s="19">
        <f t="shared" si="1"/>
        <v>847727.34943880071</v>
      </c>
      <c r="F27" s="20">
        <f t="shared" si="2"/>
        <v>135636.37591020809</v>
      </c>
    </row>
    <row r="28" spans="1:6" x14ac:dyDescent="0.2">
      <c r="B28" s="12" t="s">
        <v>56</v>
      </c>
      <c r="C28" s="17">
        <v>24.837402766372001</v>
      </c>
      <c r="D28" s="18">
        <f t="shared" si="0"/>
        <v>3.3827418347270231E-3</v>
      </c>
      <c r="E28" s="19">
        <f t="shared" si="1"/>
        <v>338274.18347270228</v>
      </c>
      <c r="F28" s="20">
        <f t="shared" si="2"/>
        <v>54123.869355632371</v>
      </c>
    </row>
    <row r="29" spans="1:6" x14ac:dyDescent="0.2">
      <c r="B29" s="12" t="s">
        <v>57</v>
      </c>
      <c r="C29" s="17">
        <v>25.811248683493801</v>
      </c>
      <c r="D29" s="18">
        <f t="shared" si="0"/>
        <v>3.515375240699978E-3</v>
      </c>
      <c r="E29" s="19">
        <f t="shared" si="1"/>
        <v>351537.52406999777</v>
      </c>
      <c r="F29" s="20">
        <f t="shared" si="2"/>
        <v>56246.003851199646</v>
      </c>
    </row>
    <row r="30" spans="1:6" x14ac:dyDescent="0.2">
      <c r="B30" s="12" t="s">
        <v>58</v>
      </c>
      <c r="C30" s="17">
        <v>51.5935464120329</v>
      </c>
      <c r="D30" s="18">
        <f t="shared" si="0"/>
        <v>7.0268074923764351E-3</v>
      </c>
      <c r="E30" s="19">
        <f t="shared" si="1"/>
        <v>702680.74923764355</v>
      </c>
      <c r="F30" s="20">
        <f t="shared" si="2"/>
        <v>112428.91987802296</v>
      </c>
    </row>
    <row r="31" spans="1:6" x14ac:dyDescent="0.2">
      <c r="B31" s="12" t="s">
        <v>59</v>
      </c>
      <c r="C31" s="17">
        <v>41.473139869165898</v>
      </c>
      <c r="D31" s="18">
        <f t="shared" si="0"/>
        <v>5.6484539294446232E-3</v>
      </c>
      <c r="E31" s="19">
        <f t="shared" si="1"/>
        <v>564845.39294446236</v>
      </c>
      <c r="F31" s="20">
        <f t="shared" si="2"/>
        <v>90375.26287111397</v>
      </c>
    </row>
    <row r="32" spans="1:6" x14ac:dyDescent="0.2">
      <c r="B32" s="12" t="s">
        <v>60</v>
      </c>
      <c r="C32" s="17">
        <v>0.52697420839999798</v>
      </c>
      <c r="D32" s="18">
        <f t="shared" si="0"/>
        <v>7.1771501929757388E-5</v>
      </c>
      <c r="E32" s="19">
        <f t="shared" si="1"/>
        <v>7177.1501929757387</v>
      </c>
      <c r="F32" s="20">
        <f t="shared" si="2"/>
        <v>1148.3440308761183</v>
      </c>
    </row>
    <row r="33" spans="1:6" x14ac:dyDescent="0.2">
      <c r="B33" s="12" t="s">
        <v>61</v>
      </c>
      <c r="C33" s="17">
        <v>29.005406086599098</v>
      </c>
      <c r="D33" s="18">
        <f t="shared" si="0"/>
        <v>3.9504050212218166E-3</v>
      </c>
      <c r="E33" s="19">
        <f t="shared" si="1"/>
        <v>395040.50212218164</v>
      </c>
      <c r="F33" s="20">
        <f t="shared" si="2"/>
        <v>63206.480339549067</v>
      </c>
    </row>
    <row r="34" spans="1:6" x14ac:dyDescent="0.2">
      <c r="B34" s="12" t="s">
        <v>62</v>
      </c>
      <c r="C34" s="17">
        <v>55.545754766584899</v>
      </c>
      <c r="D34" s="18">
        <f t="shared" si="0"/>
        <v>7.5650803813035235E-3</v>
      </c>
      <c r="E34" s="19">
        <f t="shared" si="1"/>
        <v>756508.03813035239</v>
      </c>
      <c r="F34" s="20">
        <f t="shared" si="2"/>
        <v>121041.28610085638</v>
      </c>
    </row>
    <row r="35" spans="1:6" x14ac:dyDescent="0.2">
      <c r="B35" s="12" t="s">
        <v>63</v>
      </c>
      <c r="C35" s="17">
        <v>40.345408816757001</v>
      </c>
      <c r="D35" s="18">
        <f t="shared" si="0"/>
        <v>5.4948620645790544E-3</v>
      </c>
      <c r="E35" s="19">
        <f t="shared" si="1"/>
        <v>549486.20645790547</v>
      </c>
      <c r="F35" s="20">
        <f t="shared" si="2"/>
        <v>87917.793033264868</v>
      </c>
    </row>
    <row r="36" spans="1:6" x14ac:dyDescent="0.2">
      <c r="B36" s="12" t="s">
        <v>64</v>
      </c>
      <c r="C36" s="17">
        <v>32.7105648215095</v>
      </c>
      <c r="D36" s="18">
        <f t="shared" si="0"/>
        <v>4.4550308701795513E-3</v>
      </c>
      <c r="E36" s="19">
        <f t="shared" si="1"/>
        <v>445503.08701795514</v>
      </c>
      <c r="F36" s="20">
        <f t="shared" si="2"/>
        <v>71280.493922872818</v>
      </c>
    </row>
    <row r="37" spans="1:6" x14ac:dyDescent="0.2">
      <c r="B37" s="12" t="s">
        <v>65</v>
      </c>
      <c r="C37" s="17">
        <v>47.993912475553003</v>
      </c>
      <c r="D37" s="18">
        <f t="shared" si="0"/>
        <v>6.5365536433258445E-3</v>
      </c>
      <c r="E37" s="19">
        <f t="shared" si="1"/>
        <v>653655.36433258443</v>
      </c>
      <c r="F37" s="20">
        <f t="shared" si="2"/>
        <v>104584.85829321352</v>
      </c>
    </row>
    <row r="38" spans="1:6" x14ac:dyDescent="0.2">
      <c r="B38" s="12" t="s">
        <v>66</v>
      </c>
      <c r="C38" s="17">
        <v>21.892404872856101</v>
      </c>
      <c r="D38" s="18">
        <f t="shared" si="0"/>
        <v>2.9816464516353885E-3</v>
      </c>
      <c r="E38" s="19">
        <f t="shared" si="1"/>
        <v>298164.64516353887</v>
      </c>
      <c r="F38" s="20">
        <f t="shared" si="2"/>
        <v>47706.343226166216</v>
      </c>
    </row>
    <row r="39" spans="1:6" x14ac:dyDescent="0.2">
      <c r="B39" s="12" t="s">
        <v>67</v>
      </c>
      <c r="C39" s="17">
        <v>59.030695802879897</v>
      </c>
      <c r="D39" s="18">
        <f t="shared" si="0"/>
        <v>8.0397135764857901E-3</v>
      </c>
      <c r="E39" s="19">
        <f t="shared" si="1"/>
        <v>803971.35764857905</v>
      </c>
      <c r="F39" s="20">
        <f t="shared" si="2"/>
        <v>128635.41722377265</v>
      </c>
    </row>
    <row r="40" spans="1:6" x14ac:dyDescent="0.2">
      <c r="B40" s="12" t="s">
        <v>68</v>
      </c>
      <c r="C40" s="17">
        <v>48.020950213838297</v>
      </c>
      <c r="D40" s="18">
        <f t="shared" si="0"/>
        <v>6.5402360608988247E-3</v>
      </c>
      <c r="E40" s="19">
        <f t="shared" si="1"/>
        <v>654023.60608988244</v>
      </c>
      <c r="F40" s="20">
        <f t="shared" si="2"/>
        <v>104643.7769743812</v>
      </c>
    </row>
    <row r="41" spans="1:6" x14ac:dyDescent="0.2">
      <c r="B41" s="12" t="s">
        <v>69</v>
      </c>
      <c r="C41" s="17">
        <v>24.299706003568101</v>
      </c>
      <c r="D41" s="18">
        <f t="shared" si="0"/>
        <v>3.3095099694211753E-3</v>
      </c>
      <c r="E41" s="19">
        <f t="shared" si="1"/>
        <v>330950.99694211752</v>
      </c>
      <c r="F41" s="20">
        <f t="shared" si="2"/>
        <v>52952.159510738806</v>
      </c>
    </row>
    <row r="42" spans="1:6" x14ac:dyDescent="0.2">
      <c r="B42" s="12" t="s">
        <v>70</v>
      </c>
      <c r="C42" s="17">
        <v>29.3</v>
      </c>
      <c r="D42" s="18">
        <f t="shared" si="0"/>
        <v>3.9905273788004604E-3</v>
      </c>
      <c r="E42" s="19">
        <f t="shared" si="1"/>
        <v>399052.73788004601</v>
      </c>
      <c r="F42" s="20">
        <f t="shared" si="2"/>
        <v>63848.43806080737</v>
      </c>
    </row>
    <row r="43" spans="1:6" x14ac:dyDescent="0.2">
      <c r="A43" s="23" t="s">
        <v>7</v>
      </c>
      <c r="B43" s="12" t="s">
        <v>71</v>
      </c>
      <c r="C43" s="17">
        <v>15.9668401977348</v>
      </c>
      <c r="D43" s="18">
        <f t="shared" si="0"/>
        <v>2.1746113638905283E-3</v>
      </c>
      <c r="E43" s="19">
        <f t="shared" si="1"/>
        <v>217461.13638905282</v>
      </c>
      <c r="F43" s="20">
        <f t="shared" si="2"/>
        <v>34793.781822248449</v>
      </c>
    </row>
    <row r="44" spans="1:6" x14ac:dyDescent="0.2">
      <c r="A44" s="24">
        <f>SUM(E43:E66)</f>
        <v>10704306.951379286</v>
      </c>
      <c r="B44" s="12" t="s">
        <v>72</v>
      </c>
      <c r="C44" s="17">
        <v>3.5167012123157999</v>
      </c>
      <c r="D44" s="18">
        <f t="shared" si="0"/>
        <v>4.7895878739955531E-4</v>
      </c>
      <c r="E44" s="19">
        <f t="shared" si="1"/>
        <v>47895.878739955529</v>
      </c>
      <c r="F44" s="20">
        <f t="shared" si="2"/>
        <v>7663.3405983928851</v>
      </c>
    </row>
    <row r="45" spans="1:6" x14ac:dyDescent="0.2">
      <c r="A45" s="24">
        <f>SUM(F43:F66)</f>
        <v>1712689.1122206859</v>
      </c>
      <c r="B45" s="12" t="s">
        <v>73</v>
      </c>
      <c r="C45" s="17">
        <v>30.098897260784099</v>
      </c>
      <c r="D45" s="18">
        <f t="shared" si="0"/>
        <v>4.0993335696539639E-3</v>
      </c>
      <c r="E45" s="19">
        <f t="shared" si="1"/>
        <v>409933.35696539638</v>
      </c>
      <c r="F45" s="20">
        <f t="shared" si="2"/>
        <v>65589.337114463429</v>
      </c>
    </row>
    <row r="46" spans="1:6" x14ac:dyDescent="0.2">
      <c r="A46" s="25">
        <f>SUM(C43:C66)</f>
        <v>785.95173996698941</v>
      </c>
      <c r="B46" s="12" t="s">
        <v>74</v>
      </c>
      <c r="C46" s="17">
        <v>27.5379432904904</v>
      </c>
      <c r="D46" s="18">
        <f t="shared" si="0"/>
        <v>3.7505432305991941E-3</v>
      </c>
      <c r="E46" s="19">
        <f t="shared" si="1"/>
        <v>375054.32305991941</v>
      </c>
      <c r="F46" s="20">
        <f t="shared" si="2"/>
        <v>60008.691689587104</v>
      </c>
    </row>
    <row r="47" spans="1:6" x14ac:dyDescent="0.2">
      <c r="A47" s="26">
        <f>SUM(D43:D66)</f>
        <v>0.10704306951379287</v>
      </c>
      <c r="B47" s="12" t="s">
        <v>75</v>
      </c>
      <c r="C47" s="17">
        <v>27.882172997289899</v>
      </c>
      <c r="D47" s="18">
        <f t="shared" si="0"/>
        <v>3.7974257585712029E-3</v>
      </c>
      <c r="E47" s="19">
        <f t="shared" si="1"/>
        <v>379742.57585712028</v>
      </c>
      <c r="F47" s="20">
        <f t="shared" si="2"/>
        <v>60758.812137139248</v>
      </c>
    </row>
    <row r="48" spans="1:6" x14ac:dyDescent="0.2">
      <c r="B48" s="12" t="s">
        <v>76</v>
      </c>
      <c r="C48" s="17">
        <v>70.917616064474998</v>
      </c>
      <c r="D48" s="18">
        <f t="shared" si="0"/>
        <v>9.6586583121005751E-3</v>
      </c>
      <c r="E48" s="19">
        <f t="shared" si="1"/>
        <v>965865.83121005748</v>
      </c>
      <c r="F48" s="20">
        <f t="shared" si="2"/>
        <v>154538.5329936092</v>
      </c>
    </row>
    <row r="49" spans="2:6" x14ac:dyDescent="0.2">
      <c r="B49" s="12" t="s">
        <v>77</v>
      </c>
      <c r="C49" s="17">
        <v>42.052131423197203</v>
      </c>
      <c r="D49" s="18">
        <f t="shared" si="0"/>
        <v>5.7273099584021709E-3</v>
      </c>
      <c r="E49" s="19">
        <f t="shared" si="1"/>
        <v>572730.9958402171</v>
      </c>
      <c r="F49" s="20">
        <f t="shared" si="2"/>
        <v>91636.959334434738</v>
      </c>
    </row>
    <row r="50" spans="2:6" x14ac:dyDescent="0.2">
      <c r="B50" s="12" t="s">
        <v>78</v>
      </c>
      <c r="C50" s="17">
        <f>24.97136144453/2</f>
        <v>12.485680722265</v>
      </c>
      <c r="D50" s="18">
        <f t="shared" si="0"/>
        <v>1.7004932001760953E-3</v>
      </c>
      <c r="E50" s="19">
        <f t="shared" si="1"/>
        <v>170049.32001760954</v>
      </c>
      <c r="F50" s="20">
        <f t="shared" si="2"/>
        <v>27207.891202817525</v>
      </c>
    </row>
    <row r="51" spans="2:6" x14ac:dyDescent="0.2">
      <c r="B51" s="12" t="s">
        <v>79</v>
      </c>
      <c r="C51" s="17">
        <v>67.205827258088107</v>
      </c>
      <c r="D51" s="18">
        <f t="shared" si="0"/>
        <v>9.1531294774175719E-3</v>
      </c>
      <c r="E51" s="19">
        <f t="shared" si="1"/>
        <v>915312.94774175715</v>
      </c>
      <c r="F51" s="20">
        <f t="shared" si="2"/>
        <v>146450.07163868114</v>
      </c>
    </row>
    <row r="52" spans="2:6" x14ac:dyDescent="0.2">
      <c r="B52" s="12" t="s">
        <v>80</v>
      </c>
      <c r="C52" s="17">
        <v>32.603439605974003</v>
      </c>
      <c r="D52" s="18">
        <f t="shared" si="0"/>
        <v>4.4404409007067084E-3</v>
      </c>
      <c r="E52" s="19">
        <f t="shared" si="1"/>
        <v>444044.09007067082</v>
      </c>
      <c r="F52" s="20">
        <f t="shared" si="2"/>
        <v>71047.054411307327</v>
      </c>
    </row>
    <row r="53" spans="2:6" x14ac:dyDescent="0.2">
      <c r="B53" s="12" t="s">
        <v>81</v>
      </c>
      <c r="C53" s="17">
        <v>24.706629398535298</v>
      </c>
      <c r="D53" s="18">
        <f t="shared" si="0"/>
        <v>3.3649310939498794E-3</v>
      </c>
      <c r="E53" s="19">
        <f t="shared" si="1"/>
        <v>336493.10939498793</v>
      </c>
      <c r="F53" s="20">
        <f t="shared" si="2"/>
        <v>53838.897503198074</v>
      </c>
    </row>
    <row r="54" spans="2:6" x14ac:dyDescent="0.2">
      <c r="B54" s="12" t="s">
        <v>82</v>
      </c>
      <c r="C54" s="17">
        <v>52.751081124966298</v>
      </c>
      <c r="D54" s="18">
        <f t="shared" si="0"/>
        <v>7.1844584809045127E-3</v>
      </c>
      <c r="E54" s="19">
        <f t="shared" si="1"/>
        <v>718445.84809045133</v>
      </c>
      <c r="F54" s="20">
        <f t="shared" si="2"/>
        <v>114951.3356944722</v>
      </c>
    </row>
    <row r="55" spans="2:6" x14ac:dyDescent="0.2">
      <c r="B55" s="12" t="s">
        <v>83</v>
      </c>
      <c r="C55" s="17">
        <v>15.921393963541901</v>
      </c>
      <c r="D55" s="18">
        <f t="shared" si="0"/>
        <v>2.1684217924976905E-3</v>
      </c>
      <c r="E55" s="19">
        <f t="shared" si="1"/>
        <v>216842.17924976905</v>
      </c>
      <c r="F55" s="20">
        <f t="shared" si="2"/>
        <v>34694.74867996305</v>
      </c>
    </row>
    <row r="56" spans="2:6" x14ac:dyDescent="0.2">
      <c r="B56" s="12" t="s">
        <v>84</v>
      </c>
      <c r="C56" s="17">
        <v>38.326322015533599</v>
      </c>
      <c r="D56" s="18">
        <f t="shared" si="0"/>
        <v>5.2198715812870194E-3</v>
      </c>
      <c r="E56" s="19">
        <f t="shared" si="1"/>
        <v>521987.15812870197</v>
      </c>
      <c r="F56" s="20">
        <f t="shared" si="2"/>
        <v>83517.945300592313</v>
      </c>
    </row>
    <row r="57" spans="2:6" x14ac:dyDescent="0.2">
      <c r="B57" s="12" t="s">
        <v>85</v>
      </c>
      <c r="C57" s="17">
        <v>27.260174276462902</v>
      </c>
      <c r="D57" s="18">
        <f t="shared" si="0"/>
        <v>3.7127123481603156E-3</v>
      </c>
      <c r="E57" s="19">
        <f t="shared" si="1"/>
        <v>371271.23481603159</v>
      </c>
      <c r="F57" s="20">
        <f t="shared" si="2"/>
        <v>59403.397570565052</v>
      </c>
    </row>
    <row r="58" spans="2:6" x14ac:dyDescent="0.2">
      <c r="B58" s="12" t="s">
        <v>86</v>
      </c>
      <c r="C58" s="17">
        <v>39.957180923667899</v>
      </c>
      <c r="D58" s="18">
        <f t="shared" si="0"/>
        <v>5.4419871827843082E-3</v>
      </c>
      <c r="E58" s="19">
        <f t="shared" si="1"/>
        <v>544198.71827843087</v>
      </c>
      <c r="F58" s="20">
        <f t="shared" si="2"/>
        <v>87071.794924548929</v>
      </c>
    </row>
    <row r="59" spans="2:6" x14ac:dyDescent="0.2">
      <c r="B59" s="12" t="s">
        <v>87</v>
      </c>
      <c r="C59" s="17">
        <v>7.0717193859094998</v>
      </c>
      <c r="D59" s="18">
        <f t="shared" si="0"/>
        <v>9.6313617149030163E-4</v>
      </c>
      <c r="E59" s="19">
        <f t="shared" si="1"/>
        <v>96313.617149030164</v>
      </c>
      <c r="F59" s="20">
        <f t="shared" si="2"/>
        <v>15410.178743844826</v>
      </c>
    </row>
    <row r="60" spans="2:6" x14ac:dyDescent="0.2">
      <c r="B60" s="12" t="s">
        <v>88</v>
      </c>
      <c r="C60" s="17">
        <v>60.515412325002998</v>
      </c>
      <c r="D60" s="18">
        <f t="shared" si="0"/>
        <v>8.2419252464956752E-3</v>
      </c>
      <c r="E60" s="19">
        <f t="shared" si="1"/>
        <v>824192.52464956755</v>
      </c>
      <c r="F60" s="20">
        <f t="shared" si="2"/>
        <v>131870.8039439308</v>
      </c>
    </row>
    <row r="61" spans="2:6" x14ac:dyDescent="0.2">
      <c r="B61" s="12" t="s">
        <v>89</v>
      </c>
      <c r="C61" s="17">
        <v>24.133436177497199</v>
      </c>
      <c r="D61" s="18">
        <f t="shared" si="0"/>
        <v>3.2868647717008911E-3</v>
      </c>
      <c r="E61" s="19">
        <f t="shared" si="1"/>
        <v>328686.47717008909</v>
      </c>
      <c r="F61" s="20">
        <f t="shared" si="2"/>
        <v>52589.836347214259</v>
      </c>
    </row>
    <row r="62" spans="2:6" x14ac:dyDescent="0.2">
      <c r="B62" s="12" t="s">
        <v>90</v>
      </c>
      <c r="C62" s="17">
        <v>13.109057591430201</v>
      </c>
      <c r="D62" s="18">
        <f t="shared" si="0"/>
        <v>1.7853943081527044E-3</v>
      </c>
      <c r="E62" s="19">
        <f t="shared" si="1"/>
        <v>178539.43081527043</v>
      </c>
      <c r="F62" s="20">
        <f t="shared" si="2"/>
        <v>28566.308930443269</v>
      </c>
    </row>
    <row r="63" spans="2:6" x14ac:dyDescent="0.2">
      <c r="B63" s="12" t="s">
        <v>91</v>
      </c>
      <c r="C63" s="17">
        <v>76.103719912838301</v>
      </c>
      <c r="D63" s="18">
        <f t="shared" si="0"/>
        <v>1.036498218227792E-2</v>
      </c>
      <c r="E63" s="19">
        <f t="shared" si="1"/>
        <v>1036498.2182277921</v>
      </c>
      <c r="F63" s="20">
        <f t="shared" si="2"/>
        <v>165839.71491644671</v>
      </c>
    </row>
    <row r="64" spans="2:6" x14ac:dyDescent="0.2">
      <c r="B64" s="12" t="s">
        <v>92</v>
      </c>
      <c r="C64" s="17">
        <v>45.800402627128001</v>
      </c>
      <c r="D64" s="18">
        <f t="shared" si="0"/>
        <v>6.2378075304996188E-3</v>
      </c>
      <c r="E64" s="19">
        <f t="shared" si="1"/>
        <v>623780.75304996187</v>
      </c>
      <c r="F64" s="20">
        <f t="shared" si="2"/>
        <v>99804.920487993906</v>
      </c>
    </row>
    <row r="65" spans="1:6" x14ac:dyDescent="0.2">
      <c r="B65" s="12" t="s">
        <v>93</v>
      </c>
      <c r="C65" s="17">
        <v>20.945371083836601</v>
      </c>
      <c r="D65" s="18">
        <f t="shared" si="0"/>
        <v>2.8526647361496738E-3</v>
      </c>
      <c r="E65" s="19">
        <f t="shared" si="1"/>
        <v>285266.47361496737</v>
      </c>
      <c r="F65" s="20">
        <f t="shared" si="2"/>
        <v>45642.635778394782</v>
      </c>
    </row>
    <row r="66" spans="1:6" x14ac:dyDescent="0.2">
      <c r="B66" s="12" t="s">
        <v>94</v>
      </c>
      <c r="C66" s="17">
        <f>18.1651782560486/2</f>
        <v>9.0825891280242992</v>
      </c>
      <c r="D66" s="18">
        <f t="shared" si="0"/>
        <v>1.2370075285247908E-3</v>
      </c>
      <c r="E66" s="19">
        <f t="shared" si="1"/>
        <v>123700.75285247908</v>
      </c>
      <c r="F66" s="20">
        <f t="shared" si="2"/>
        <v>19792.120456396653</v>
      </c>
    </row>
    <row r="67" spans="1:6" x14ac:dyDescent="0.2">
      <c r="A67" s="23" t="s">
        <v>8</v>
      </c>
      <c r="B67" s="12" t="s">
        <v>95</v>
      </c>
      <c r="C67" s="17">
        <v>0.77641249636843601</v>
      </c>
      <c r="D67" s="18">
        <f t="shared" ref="D67:D130" si="3">+C67/$C$265</f>
        <v>1.0574386771334666E-4</v>
      </c>
      <c r="E67" s="19">
        <f t="shared" si="1"/>
        <v>10574.386771334666</v>
      </c>
      <c r="F67" s="20">
        <f t="shared" si="2"/>
        <v>1691.9018834135466</v>
      </c>
    </row>
    <row r="68" spans="1:6" x14ac:dyDescent="0.2">
      <c r="A68" s="24">
        <f>SUM(E67:E97)</f>
        <v>6269031.5876722606</v>
      </c>
      <c r="B68" s="12" t="s">
        <v>96</v>
      </c>
      <c r="C68" s="17">
        <v>5.4700319171540599</v>
      </c>
      <c r="D68" s="18">
        <f t="shared" si="3"/>
        <v>7.4499358799712115E-4</v>
      </c>
      <c r="E68" s="19">
        <f t="shared" ref="E68:E132" si="4">+D68*100000000</f>
        <v>74499.358799712121</v>
      </c>
      <c r="F68" s="20">
        <f t="shared" ref="F68:F132" si="5">+D68*16000000</f>
        <v>11919.897407953938</v>
      </c>
    </row>
    <row r="69" spans="1:6" x14ac:dyDescent="0.2">
      <c r="A69" s="24">
        <f>SUM(F67:F97)</f>
        <v>1003045.0540275617</v>
      </c>
      <c r="B69" s="12" t="s">
        <v>97</v>
      </c>
      <c r="C69" s="17">
        <v>37.560496650466398</v>
      </c>
      <c r="D69" s="18">
        <f t="shared" si="3"/>
        <v>5.1155696329361483E-3</v>
      </c>
      <c r="E69" s="19">
        <f t="shared" si="4"/>
        <v>511556.96329361486</v>
      </c>
      <c r="F69" s="20">
        <f t="shared" si="5"/>
        <v>81849.114126978369</v>
      </c>
    </row>
    <row r="70" spans="1:6" x14ac:dyDescent="0.2">
      <c r="A70" s="25">
        <f>SUM(C67:C97)</f>
        <v>460.29661767165118</v>
      </c>
      <c r="B70" s="12" t="s">
        <v>98</v>
      </c>
      <c r="C70" s="17">
        <v>4.35524948093191</v>
      </c>
      <c r="D70" s="18">
        <f t="shared" si="3"/>
        <v>5.9316526604659664E-4</v>
      </c>
      <c r="E70" s="19">
        <f t="shared" si="4"/>
        <v>59316.526604659666</v>
      </c>
      <c r="F70" s="20">
        <f t="shared" si="5"/>
        <v>9490.644256745547</v>
      </c>
    </row>
    <row r="71" spans="1:6" x14ac:dyDescent="0.2">
      <c r="A71" s="26">
        <f>SUM(D67:D97)</f>
        <v>6.2690315876722635E-2</v>
      </c>
      <c r="B71" s="12" t="s">
        <v>99</v>
      </c>
      <c r="C71" s="17">
        <v>3.9098787344008001</v>
      </c>
      <c r="D71" s="18">
        <f t="shared" si="3"/>
        <v>5.3250778625993475E-4</v>
      </c>
      <c r="E71" s="19">
        <f t="shared" si="4"/>
        <v>53250.778625993473</v>
      </c>
      <c r="F71" s="20">
        <f t="shared" si="5"/>
        <v>8520.1245801589557</v>
      </c>
    </row>
    <row r="72" spans="1:6" x14ac:dyDescent="0.2">
      <c r="B72" s="12" t="s">
        <v>100</v>
      </c>
      <c r="C72" s="17">
        <v>1.48458280587049</v>
      </c>
      <c r="D72" s="18">
        <f t="shared" si="3"/>
        <v>2.0219345846152217E-4</v>
      </c>
      <c r="E72" s="19">
        <f t="shared" si="4"/>
        <v>20219.345846152217</v>
      </c>
      <c r="F72" s="20">
        <f t="shared" si="5"/>
        <v>3235.0953353843547</v>
      </c>
    </row>
    <row r="73" spans="1:6" x14ac:dyDescent="0.2">
      <c r="B73" s="12" t="s">
        <v>101</v>
      </c>
      <c r="C73" s="17">
        <v>76.043860266088203</v>
      </c>
      <c r="D73" s="18">
        <f t="shared" si="3"/>
        <v>1.035682956933452E-2</v>
      </c>
      <c r="E73" s="19">
        <f t="shared" si="4"/>
        <v>1035682.956933452</v>
      </c>
      <c r="F73" s="20">
        <f t="shared" si="5"/>
        <v>165709.27310935233</v>
      </c>
    </row>
    <row r="74" spans="1:6" x14ac:dyDescent="0.2">
      <c r="B74" s="12" t="s">
        <v>102</v>
      </c>
      <c r="C74" s="17">
        <v>22.9529522755406</v>
      </c>
      <c r="D74" s="18">
        <f t="shared" si="3"/>
        <v>3.1260882075032454E-3</v>
      </c>
      <c r="E74" s="19">
        <f t="shared" si="4"/>
        <v>312608.82075032452</v>
      </c>
      <c r="F74" s="20">
        <f t="shared" si="5"/>
        <v>50017.411320051928</v>
      </c>
    </row>
    <row r="75" spans="1:6" x14ac:dyDescent="0.2">
      <c r="B75" s="12" t="s">
        <v>103</v>
      </c>
      <c r="C75" s="17">
        <v>4.2246330642330001</v>
      </c>
      <c r="D75" s="18">
        <f t="shared" si="3"/>
        <v>5.7537590130400933E-4</v>
      </c>
      <c r="E75" s="19">
        <f t="shared" si="4"/>
        <v>57537.590130400931</v>
      </c>
      <c r="F75" s="20">
        <f t="shared" si="5"/>
        <v>9206.0144208641486</v>
      </c>
    </row>
    <row r="76" spans="1:6" x14ac:dyDescent="0.2">
      <c r="B76" s="12" t="s">
        <v>104</v>
      </c>
      <c r="C76" s="17">
        <v>8.0585976851410095</v>
      </c>
      <c r="D76" s="18">
        <f t="shared" si="3"/>
        <v>1.097544528917857E-3</v>
      </c>
      <c r="E76" s="19">
        <f t="shared" si="4"/>
        <v>109754.4528917857</v>
      </c>
      <c r="F76" s="20">
        <f t="shared" si="5"/>
        <v>17560.712462685711</v>
      </c>
    </row>
    <row r="77" spans="1:6" x14ac:dyDescent="0.2">
      <c r="B77" s="12" t="s">
        <v>105</v>
      </c>
      <c r="C77" s="17">
        <v>13.467688329663901</v>
      </c>
      <c r="D77" s="18">
        <f t="shared" si="3"/>
        <v>1.8342381914223632E-3</v>
      </c>
      <c r="E77" s="19">
        <f t="shared" si="4"/>
        <v>183423.81914223632</v>
      </c>
      <c r="F77" s="20">
        <f t="shared" si="5"/>
        <v>29347.81106275781</v>
      </c>
    </row>
    <row r="78" spans="1:6" x14ac:dyDescent="0.2">
      <c r="B78" s="12" t="s">
        <v>106</v>
      </c>
      <c r="C78" s="17">
        <v>99.748399314943796</v>
      </c>
      <c r="D78" s="18">
        <f t="shared" si="3"/>
        <v>1.358528049344042E-2</v>
      </c>
      <c r="E78" s="19">
        <f t="shared" si="4"/>
        <v>1358528.0493440421</v>
      </c>
      <c r="F78" s="20">
        <f t="shared" si="5"/>
        <v>217364.48789504674</v>
      </c>
    </row>
    <row r="79" spans="1:6" x14ac:dyDescent="0.2">
      <c r="B79" s="12" t="s">
        <v>107</v>
      </c>
      <c r="C79" s="17">
        <v>1.2700222392867899</v>
      </c>
      <c r="D79" s="18">
        <f t="shared" si="3"/>
        <v>1.7297128046277834E-4</v>
      </c>
      <c r="E79" s="19">
        <f t="shared" si="4"/>
        <v>17297.128046277834</v>
      </c>
      <c r="F79" s="20">
        <f t="shared" si="5"/>
        <v>2767.5404874044534</v>
      </c>
    </row>
    <row r="80" spans="1:6" x14ac:dyDescent="0.2">
      <c r="B80" s="12" t="s">
        <v>108</v>
      </c>
      <c r="C80" s="17">
        <v>0.33029520676854501</v>
      </c>
      <c r="D80" s="18">
        <f t="shared" si="3"/>
        <v>4.4984712139810177E-5</v>
      </c>
      <c r="E80" s="19">
        <f t="shared" si="4"/>
        <v>4498.4712139810181</v>
      </c>
      <c r="F80" s="20">
        <f t="shared" si="5"/>
        <v>719.75539423696284</v>
      </c>
    </row>
    <row r="81" spans="2:6" x14ac:dyDescent="0.2">
      <c r="B81" s="12" t="s">
        <v>109</v>
      </c>
      <c r="C81" s="17">
        <v>3.9683487412952898</v>
      </c>
      <c r="D81" s="18">
        <f t="shared" si="3"/>
        <v>5.4047113654495562E-4</v>
      </c>
      <c r="E81" s="19">
        <f t="shared" si="4"/>
        <v>54047.113654495559</v>
      </c>
      <c r="F81" s="20">
        <f t="shared" si="5"/>
        <v>8647.5381847192893</v>
      </c>
    </row>
    <row r="82" spans="2:6" x14ac:dyDescent="0.2">
      <c r="B82" s="12" t="s">
        <v>110</v>
      </c>
      <c r="C82" s="17">
        <v>5.2056896319200002E-3</v>
      </c>
      <c r="D82" s="18">
        <f t="shared" si="3"/>
        <v>7.089913652462271E-7</v>
      </c>
      <c r="E82" s="19">
        <f t="shared" si="4"/>
        <v>70.899136524622705</v>
      </c>
      <c r="F82" s="20">
        <f t="shared" si="5"/>
        <v>11.343861843939633</v>
      </c>
    </row>
    <row r="83" spans="2:6" x14ac:dyDescent="0.2">
      <c r="B83" s="12" t="s">
        <v>111</v>
      </c>
      <c r="C83" s="17">
        <v>2.29691937166703</v>
      </c>
      <c r="D83" s="18">
        <f t="shared" si="3"/>
        <v>3.1283002182711379E-4</v>
      </c>
      <c r="E83" s="19">
        <f t="shared" si="4"/>
        <v>31283.002182711378</v>
      </c>
      <c r="F83" s="20">
        <f t="shared" si="5"/>
        <v>5005.2803492338207</v>
      </c>
    </row>
    <row r="84" spans="2:6" x14ac:dyDescent="0.2">
      <c r="B84" s="12" t="s">
        <v>112</v>
      </c>
      <c r="C84" s="17">
        <v>3.7734944245743498</v>
      </c>
      <c r="D84" s="18">
        <f t="shared" si="3"/>
        <v>5.1393286058071101E-4</v>
      </c>
      <c r="E84" s="19">
        <f t="shared" si="4"/>
        <v>51393.286058071099</v>
      </c>
      <c r="F84" s="20">
        <f t="shared" si="5"/>
        <v>8222.9257692913761</v>
      </c>
    </row>
    <row r="85" spans="2:6" x14ac:dyDescent="0.2">
      <c r="B85" s="12" t="s">
        <v>113</v>
      </c>
      <c r="C85" s="17">
        <v>1.24832303496816</v>
      </c>
      <c r="D85" s="18">
        <f t="shared" si="3"/>
        <v>1.7001594705214087E-4</v>
      </c>
      <c r="E85" s="19">
        <f t="shared" si="4"/>
        <v>17001.594705214087</v>
      </c>
      <c r="F85" s="20">
        <f t="shared" si="5"/>
        <v>2720.2551528342537</v>
      </c>
    </row>
    <row r="86" spans="2:6" x14ac:dyDescent="0.2">
      <c r="B86" s="12" t="s">
        <v>114</v>
      </c>
      <c r="C86" s="17">
        <v>0.158214208982703</v>
      </c>
      <c r="D86" s="18">
        <f t="shared" si="3"/>
        <v>2.1548059135178638E-5</v>
      </c>
      <c r="E86" s="19">
        <f t="shared" si="4"/>
        <v>2154.8059135178637</v>
      </c>
      <c r="F86" s="20">
        <f t="shared" si="5"/>
        <v>344.76894616285819</v>
      </c>
    </row>
    <row r="87" spans="2:6" x14ac:dyDescent="0.2">
      <c r="B87" s="12" t="s">
        <v>115</v>
      </c>
      <c r="C87" s="17">
        <v>2.7253437200488801</v>
      </c>
      <c r="D87" s="18">
        <f t="shared" si="3"/>
        <v>3.7117947889068104E-4</v>
      </c>
      <c r="E87" s="19">
        <f t="shared" si="4"/>
        <v>37117.947889068106</v>
      </c>
      <c r="F87" s="20">
        <f t="shared" si="5"/>
        <v>5938.8716622508964</v>
      </c>
    </row>
    <row r="88" spans="2:6" x14ac:dyDescent="0.2">
      <c r="B88" s="12" t="s">
        <v>116</v>
      </c>
      <c r="C88" s="17">
        <v>1.4892924151186699</v>
      </c>
      <c r="D88" s="18">
        <f t="shared" si="3"/>
        <v>2.0283488592392197E-4</v>
      </c>
      <c r="E88" s="19">
        <f t="shared" si="4"/>
        <v>20283.488592392197</v>
      </c>
      <c r="F88" s="20">
        <f t="shared" si="5"/>
        <v>3245.3581747827516</v>
      </c>
    </row>
    <row r="89" spans="2:6" x14ac:dyDescent="0.2">
      <c r="B89" s="12" t="s">
        <v>117</v>
      </c>
      <c r="C89" s="17">
        <v>1.0279188129815</v>
      </c>
      <c r="D89" s="18">
        <f t="shared" si="3"/>
        <v>1.399978896377729E-4</v>
      </c>
      <c r="E89" s="19">
        <f t="shared" si="4"/>
        <v>13999.78896377729</v>
      </c>
      <c r="F89" s="20">
        <f t="shared" si="5"/>
        <v>2239.9662342043662</v>
      </c>
    </row>
    <row r="90" spans="2:6" x14ac:dyDescent="0.2">
      <c r="B90" s="12" t="s">
        <v>118</v>
      </c>
      <c r="C90" s="17">
        <v>71.245999509659399</v>
      </c>
      <c r="D90" s="18">
        <f t="shared" si="3"/>
        <v>9.7033826509658715E-3</v>
      </c>
      <c r="E90" s="19">
        <f t="shared" si="4"/>
        <v>970338.26509658713</v>
      </c>
      <c r="F90" s="20">
        <f t="shared" si="5"/>
        <v>155254.12241545395</v>
      </c>
    </row>
    <row r="91" spans="2:6" x14ac:dyDescent="0.2">
      <c r="B91" s="12" t="s">
        <v>119</v>
      </c>
      <c r="C91" s="17">
        <v>0</v>
      </c>
      <c r="D91" s="18">
        <f t="shared" si="3"/>
        <v>0</v>
      </c>
      <c r="E91" s="19">
        <f t="shared" si="4"/>
        <v>0</v>
      </c>
      <c r="F91" s="20">
        <f t="shared" si="5"/>
        <v>0</v>
      </c>
    </row>
    <row r="92" spans="2:6" x14ac:dyDescent="0.2">
      <c r="B92" s="12" t="s">
        <v>120</v>
      </c>
      <c r="C92" s="17">
        <v>7.0219559242038301</v>
      </c>
      <c r="D92" s="18">
        <f t="shared" si="3"/>
        <v>9.5635861325138146E-4</v>
      </c>
      <c r="E92" s="19">
        <f t="shared" si="4"/>
        <v>95635.861325138147</v>
      </c>
      <c r="F92" s="20">
        <f t="shared" si="5"/>
        <v>15301.737812022104</v>
      </c>
    </row>
    <row r="93" spans="2:6" x14ac:dyDescent="0.2">
      <c r="B93" s="12" t="s">
        <v>70</v>
      </c>
      <c r="C93" s="17">
        <v>36</v>
      </c>
      <c r="D93" s="18">
        <f t="shared" si="3"/>
        <v>4.903037052451078E-3</v>
      </c>
      <c r="E93" s="19">
        <f t="shared" si="4"/>
        <v>490303.70524510782</v>
      </c>
      <c r="F93" s="20">
        <f t="shared" si="5"/>
        <v>78448.59283921725</v>
      </c>
    </row>
    <row r="94" spans="2:6" x14ac:dyDescent="0.2">
      <c r="B94" s="12" t="s">
        <v>121</v>
      </c>
      <c r="C94" s="17">
        <v>21.503210566165599</v>
      </c>
      <c r="D94" s="18">
        <f t="shared" si="3"/>
        <v>2.9286399486824293E-3</v>
      </c>
      <c r="E94" s="19">
        <f t="shared" si="4"/>
        <v>292863.99486824294</v>
      </c>
      <c r="F94" s="20">
        <f t="shared" si="5"/>
        <v>46858.23917891887</v>
      </c>
    </row>
    <row r="95" spans="2:6" x14ac:dyDescent="0.2">
      <c r="B95" s="12" t="s">
        <v>122</v>
      </c>
      <c r="C95" s="17">
        <v>0</v>
      </c>
      <c r="D95" s="18">
        <f t="shared" si="3"/>
        <v>0</v>
      </c>
      <c r="E95" s="19">
        <f t="shared" si="4"/>
        <v>0</v>
      </c>
      <c r="F95" s="20">
        <f t="shared" si="5"/>
        <v>0</v>
      </c>
    </row>
    <row r="96" spans="2:6" x14ac:dyDescent="0.2">
      <c r="B96" s="12" t="s">
        <v>123</v>
      </c>
      <c r="C96" s="17">
        <v>12.0264832110763</v>
      </c>
      <c r="D96" s="18">
        <f t="shared" si="3"/>
        <v>1.6379525776274422E-3</v>
      </c>
      <c r="E96" s="19">
        <f t="shared" si="4"/>
        <v>163795.25776274421</v>
      </c>
      <c r="F96" s="20">
        <f t="shared" si="5"/>
        <v>26207.241242039076</v>
      </c>
    </row>
    <row r="97" spans="1:6" x14ac:dyDescent="0.2">
      <c r="B97" s="12" t="s">
        <v>124</v>
      </c>
      <c r="C97" s="17">
        <v>16.1528075744197</v>
      </c>
      <c r="D97" s="18">
        <f t="shared" si="3"/>
        <v>2.199939278847006E-3</v>
      </c>
      <c r="E97" s="19">
        <f t="shared" si="4"/>
        <v>219993.92788470059</v>
      </c>
      <c r="F97" s="20">
        <f t="shared" si="5"/>
        <v>35199.028461552094</v>
      </c>
    </row>
    <row r="98" spans="1:6" x14ac:dyDescent="0.2">
      <c r="A98" s="23" t="s">
        <v>9</v>
      </c>
      <c r="B98" s="12" t="s">
        <v>125</v>
      </c>
      <c r="C98" s="17">
        <v>22.896774563683099</v>
      </c>
      <c r="D98" s="18">
        <f t="shared" si="3"/>
        <v>3.1184370574265999E-3</v>
      </c>
      <c r="E98" s="19">
        <f t="shared" si="4"/>
        <v>311843.70574265998</v>
      </c>
      <c r="F98" s="20">
        <f t="shared" si="5"/>
        <v>49894.992918825599</v>
      </c>
    </row>
    <row r="99" spans="1:6" x14ac:dyDescent="0.2">
      <c r="A99" s="24">
        <f>SUM(E98:E107)</f>
        <v>6440111.6989307692</v>
      </c>
      <c r="B99" s="12" t="s">
        <v>126</v>
      </c>
      <c r="C99" s="17">
        <v>81.741288795841498</v>
      </c>
      <c r="D99" s="18">
        <f t="shared" si="3"/>
        <v>1.1132793546697639E-2</v>
      </c>
      <c r="E99" s="19">
        <f t="shared" si="4"/>
        <v>1113279.3546697639</v>
      </c>
      <c r="F99" s="20">
        <f t="shared" si="5"/>
        <v>178124.69674716223</v>
      </c>
    </row>
    <row r="100" spans="1:6" x14ac:dyDescent="0.2">
      <c r="A100" s="24">
        <f>SUM(F98:F107)</f>
        <v>1030417.871828923</v>
      </c>
      <c r="B100" s="12" t="s">
        <v>127</v>
      </c>
      <c r="C100" s="17">
        <v>68.031653670684094</v>
      </c>
      <c r="D100" s="18">
        <f t="shared" si="3"/>
        <v>9.2656032968578741E-3</v>
      </c>
      <c r="E100" s="19">
        <f t="shared" si="4"/>
        <v>926560.32968578744</v>
      </c>
      <c r="F100" s="20">
        <f t="shared" si="5"/>
        <v>148249.652749726</v>
      </c>
    </row>
    <row r="101" spans="1:6" x14ac:dyDescent="0.2">
      <c r="A101" s="25">
        <f>SUM(C98:C107)</f>
        <v>472.8579830854153</v>
      </c>
      <c r="B101" s="12" t="s">
        <v>128</v>
      </c>
      <c r="C101" s="17">
        <v>38.86</v>
      </c>
      <c r="D101" s="18">
        <f t="shared" si="3"/>
        <v>5.2925561071735803E-3</v>
      </c>
      <c r="E101" s="19">
        <f t="shared" si="4"/>
        <v>529255.61071735807</v>
      </c>
      <c r="F101" s="20">
        <f t="shared" si="5"/>
        <v>84680.897714777282</v>
      </c>
    </row>
    <row r="102" spans="1:6" x14ac:dyDescent="0.2">
      <c r="A102" s="26">
        <f>SUM(D98:D107)</f>
        <v>6.4401116989307686E-2</v>
      </c>
      <c r="B102" s="12" t="s">
        <v>129</v>
      </c>
      <c r="C102" s="17">
        <v>41.322956696192001</v>
      </c>
      <c r="D102" s="18">
        <f t="shared" si="3"/>
        <v>5.627999661062799E-3</v>
      </c>
      <c r="E102" s="19">
        <f t="shared" si="4"/>
        <v>562799.96610627987</v>
      </c>
      <c r="F102" s="20">
        <f t="shared" si="5"/>
        <v>90047.994577004778</v>
      </c>
    </row>
    <row r="103" spans="1:6" x14ac:dyDescent="0.2">
      <c r="B103" s="12" t="s">
        <v>130</v>
      </c>
      <c r="C103" s="17">
        <v>47.087504043113697</v>
      </c>
      <c r="D103" s="18">
        <f t="shared" si="3"/>
        <v>6.4131049175229554E-3</v>
      </c>
      <c r="E103" s="19">
        <f t="shared" si="4"/>
        <v>641310.49175229552</v>
      </c>
      <c r="F103" s="20">
        <f t="shared" si="5"/>
        <v>102609.67868036729</v>
      </c>
    </row>
    <row r="104" spans="1:6" x14ac:dyDescent="0.2">
      <c r="B104" s="12" t="s">
        <v>131</v>
      </c>
      <c r="C104" s="17">
        <v>46.214542239034103</v>
      </c>
      <c r="D104" s="18">
        <f t="shared" si="3"/>
        <v>6.2942114711124894E-3</v>
      </c>
      <c r="E104" s="19">
        <f t="shared" si="4"/>
        <v>629421.14711124892</v>
      </c>
      <c r="F104" s="20">
        <f t="shared" si="5"/>
        <v>100707.38353779983</v>
      </c>
    </row>
    <row r="105" spans="1:6" x14ac:dyDescent="0.2">
      <c r="B105" s="12" t="s">
        <v>132</v>
      </c>
      <c r="C105" s="17">
        <v>94.914980989342794</v>
      </c>
      <c r="D105" s="18">
        <f t="shared" si="3"/>
        <v>1.2926990795095484E-2</v>
      </c>
      <c r="E105" s="19">
        <f t="shared" si="4"/>
        <v>1292699.0795095484</v>
      </c>
      <c r="F105" s="20">
        <f t="shared" si="5"/>
        <v>206831.85272152774</v>
      </c>
    </row>
    <row r="106" spans="1:6" x14ac:dyDescent="0.2">
      <c r="B106" s="12" t="s">
        <v>133</v>
      </c>
      <c r="C106" s="17">
        <v>24.028282087524101</v>
      </c>
      <c r="D106" s="18">
        <f t="shared" si="3"/>
        <v>3.2725432606077001E-3</v>
      </c>
      <c r="E106" s="19">
        <f t="shared" si="4"/>
        <v>327254.32606077002</v>
      </c>
      <c r="F106" s="20">
        <f t="shared" si="5"/>
        <v>52360.692169723203</v>
      </c>
    </row>
    <row r="107" spans="1:6" x14ac:dyDescent="0.2">
      <c r="B107" s="12" t="s">
        <v>134</v>
      </c>
      <c r="C107" s="17">
        <v>7.76</v>
      </c>
      <c r="D107" s="18">
        <f t="shared" si="3"/>
        <v>1.0568768757505656E-3</v>
      </c>
      <c r="E107" s="19">
        <f t="shared" si="4"/>
        <v>105687.68757505655</v>
      </c>
      <c r="F107" s="20">
        <f t="shared" si="5"/>
        <v>16910.030012009051</v>
      </c>
    </row>
    <row r="108" spans="1:6" x14ac:dyDescent="0.2">
      <c r="A108" s="23" t="s">
        <v>11</v>
      </c>
      <c r="B108" s="12" t="s">
        <v>135</v>
      </c>
      <c r="C108" s="17">
        <v>59.917562149602297</v>
      </c>
      <c r="D108" s="18">
        <f t="shared" si="3"/>
        <v>8.1605007586677859E-3</v>
      </c>
      <c r="E108" s="19">
        <f t="shared" si="4"/>
        <v>816050.07586677861</v>
      </c>
      <c r="F108" s="20">
        <f t="shared" si="5"/>
        <v>130568.01213868457</v>
      </c>
    </row>
    <row r="109" spans="1:6" x14ac:dyDescent="0.2">
      <c r="A109" s="24">
        <f>SUM(E108:E164)</f>
        <v>30708832.273049589</v>
      </c>
      <c r="B109" s="12" t="s">
        <v>136</v>
      </c>
      <c r="C109" s="17">
        <v>26.096790593374202</v>
      </c>
      <c r="D109" s="18">
        <f t="shared" si="3"/>
        <v>3.5542647563714018E-3</v>
      </c>
      <c r="E109" s="19">
        <f t="shared" si="4"/>
        <v>355426.47563714016</v>
      </c>
      <c r="F109" s="20">
        <f t="shared" si="5"/>
        <v>56868.236101942428</v>
      </c>
    </row>
    <row r="110" spans="1:6" x14ac:dyDescent="0.2">
      <c r="A110" s="24">
        <f>SUM(F108:F164)</f>
        <v>4913413.1636879351</v>
      </c>
      <c r="B110" s="12" t="s">
        <v>137</v>
      </c>
      <c r="C110" s="17">
        <v>9.8032145494297094</v>
      </c>
      <c r="D110" s="18">
        <f t="shared" si="3"/>
        <v>1.3351534491383712E-3</v>
      </c>
      <c r="E110" s="19">
        <f t="shared" si="4"/>
        <v>133515.34491383712</v>
      </c>
      <c r="F110" s="20">
        <f t="shared" si="5"/>
        <v>21362.455186213938</v>
      </c>
    </row>
    <row r="111" spans="1:6" x14ac:dyDescent="0.2">
      <c r="A111" s="25">
        <f>SUM(C108:C164)</f>
        <v>2254.7615896092934</v>
      </c>
      <c r="B111" s="12" t="s">
        <v>138</v>
      </c>
      <c r="C111" s="17">
        <v>79.341018426139598</v>
      </c>
      <c r="D111" s="18">
        <f t="shared" si="3"/>
        <v>1.0805887586737948E-2</v>
      </c>
      <c r="E111" s="19">
        <f t="shared" si="4"/>
        <v>1080588.7586737948</v>
      </c>
      <c r="F111" s="20">
        <f t="shared" si="5"/>
        <v>172894.20138780717</v>
      </c>
    </row>
    <row r="112" spans="1:6" x14ac:dyDescent="0.2">
      <c r="A112" s="26">
        <f>SUM(D108:D164)</f>
        <v>0.30708832273049586</v>
      </c>
      <c r="B112" s="12" t="s">
        <v>139</v>
      </c>
      <c r="C112" s="17">
        <v>58.051281062018994</v>
      </c>
      <c r="D112" s="18">
        <f t="shared" si="3"/>
        <v>7.9063217219258516E-3</v>
      </c>
      <c r="E112" s="19">
        <f t="shared" si="4"/>
        <v>790632.17219258519</v>
      </c>
      <c r="F112" s="20">
        <f t="shared" si="5"/>
        <v>126501.14755081362</v>
      </c>
    </row>
    <row r="113" spans="2:6" x14ac:dyDescent="0.2">
      <c r="B113" s="12" t="s">
        <v>140</v>
      </c>
      <c r="C113" s="17">
        <v>40.774945708091202</v>
      </c>
      <c r="D113" s="18">
        <f t="shared" si="3"/>
        <v>5.5533630449570064E-3</v>
      </c>
      <c r="E113" s="19">
        <f t="shared" si="4"/>
        <v>555336.30449570064</v>
      </c>
      <c r="F113" s="20">
        <f t="shared" si="5"/>
        <v>88853.808719312103</v>
      </c>
    </row>
    <row r="114" spans="2:6" x14ac:dyDescent="0.2">
      <c r="B114" s="12" t="s">
        <v>141</v>
      </c>
      <c r="C114" s="17">
        <v>38.357952344699299</v>
      </c>
      <c r="D114" s="18">
        <f t="shared" si="3"/>
        <v>5.2241794889503713E-3</v>
      </c>
      <c r="E114" s="19">
        <f t="shared" si="4"/>
        <v>522417.94889503712</v>
      </c>
      <c r="F114" s="20">
        <f t="shared" si="5"/>
        <v>83586.871823205947</v>
      </c>
    </row>
    <row r="115" spans="2:6" x14ac:dyDescent="0.2">
      <c r="B115" s="12" t="s">
        <v>142</v>
      </c>
      <c r="C115" s="17">
        <v>25.994431404784201</v>
      </c>
      <c r="D115" s="18">
        <f t="shared" si="3"/>
        <v>3.5403238981959683E-3</v>
      </c>
      <c r="E115" s="19">
        <f t="shared" si="4"/>
        <v>354032.38981959684</v>
      </c>
      <c r="F115" s="20">
        <f t="shared" si="5"/>
        <v>56645.182371135495</v>
      </c>
    </row>
    <row r="116" spans="2:6" x14ac:dyDescent="0.2">
      <c r="B116" s="12" t="s">
        <v>143</v>
      </c>
      <c r="C116" s="17">
        <v>18.520354022247201</v>
      </c>
      <c r="D116" s="18">
        <f t="shared" si="3"/>
        <v>2.5223883887663715E-3</v>
      </c>
      <c r="E116" s="19">
        <f t="shared" si="4"/>
        <v>252238.83887663716</v>
      </c>
      <c r="F116" s="20">
        <f t="shared" si="5"/>
        <v>40358.214220261943</v>
      </c>
    </row>
    <row r="117" spans="2:6" x14ac:dyDescent="0.2">
      <c r="B117" s="12" t="s">
        <v>144</v>
      </c>
      <c r="C117" s="17">
        <v>41.151662809054002</v>
      </c>
      <c r="D117" s="18">
        <f t="shared" si="3"/>
        <v>5.6046702089656885E-3</v>
      </c>
      <c r="E117" s="19">
        <f t="shared" si="4"/>
        <v>560467.02089656889</v>
      </c>
      <c r="F117" s="20">
        <f t="shared" si="5"/>
        <v>89674.723343451013</v>
      </c>
    </row>
    <row r="118" spans="2:6" x14ac:dyDescent="0.2">
      <c r="B118" s="12" t="s">
        <v>145</v>
      </c>
      <c r="C118" s="17">
        <v>43.864188510744903</v>
      </c>
      <c r="D118" s="18">
        <f t="shared" si="3"/>
        <v>5.9741039317744759E-3</v>
      </c>
      <c r="E118" s="19">
        <f t="shared" si="4"/>
        <v>597410.39317744761</v>
      </c>
      <c r="F118" s="20">
        <f t="shared" si="5"/>
        <v>95585.66290839162</v>
      </c>
    </row>
    <row r="119" spans="2:6" x14ac:dyDescent="0.2">
      <c r="B119" s="12" t="s">
        <v>146</v>
      </c>
      <c r="C119" s="17">
        <v>38.195889118354899</v>
      </c>
      <c r="D119" s="18">
        <f t="shared" si="3"/>
        <v>5.2021072110724166E-3</v>
      </c>
      <c r="E119" s="19">
        <f t="shared" si="4"/>
        <v>520210.72110724164</v>
      </c>
      <c r="F119" s="20">
        <f t="shared" si="5"/>
        <v>83233.71537715866</v>
      </c>
    </row>
    <row r="120" spans="2:6" x14ac:dyDescent="0.2">
      <c r="B120" s="12" t="s">
        <v>147</v>
      </c>
      <c r="C120" s="17">
        <v>63.511409529721497</v>
      </c>
      <c r="D120" s="18">
        <f t="shared" si="3"/>
        <v>8.6499665049338606E-3</v>
      </c>
      <c r="E120" s="19">
        <f t="shared" si="4"/>
        <v>864996.65049338609</v>
      </c>
      <c r="F120" s="20">
        <f t="shared" si="5"/>
        <v>138399.46407894176</v>
      </c>
    </row>
    <row r="121" spans="2:6" x14ac:dyDescent="0.2">
      <c r="B121" s="12" t="s">
        <v>148</v>
      </c>
      <c r="C121" s="17">
        <v>36.641871922855401</v>
      </c>
      <c r="D121" s="18">
        <f t="shared" si="3"/>
        <v>4.9904571030257461E-3</v>
      </c>
      <c r="E121" s="19">
        <f t="shared" si="4"/>
        <v>499045.71030257462</v>
      </c>
      <c r="F121" s="20">
        <f t="shared" si="5"/>
        <v>79847.313648411931</v>
      </c>
    </row>
    <row r="122" spans="2:6" x14ac:dyDescent="0.2">
      <c r="B122" s="12" t="s">
        <v>149</v>
      </c>
      <c r="C122" s="17">
        <v>55.392255810997597</v>
      </c>
      <c r="D122" s="18">
        <f t="shared" si="3"/>
        <v>7.5441745183380485E-3</v>
      </c>
      <c r="E122" s="19">
        <f t="shared" si="4"/>
        <v>754417.45183380484</v>
      </c>
      <c r="F122" s="20">
        <f t="shared" si="5"/>
        <v>120706.79229340878</v>
      </c>
    </row>
    <row r="123" spans="2:6" x14ac:dyDescent="0.2">
      <c r="B123" s="12" t="s">
        <v>150</v>
      </c>
      <c r="C123" s="17">
        <v>52.414006429504802</v>
      </c>
      <c r="D123" s="18">
        <f t="shared" si="3"/>
        <v>7.1385504330908631E-3</v>
      </c>
      <c r="E123" s="19">
        <f t="shared" si="4"/>
        <v>713855.04330908635</v>
      </c>
      <c r="F123" s="20">
        <f t="shared" si="5"/>
        <v>114216.80692945381</v>
      </c>
    </row>
    <row r="124" spans="2:6" x14ac:dyDescent="0.2">
      <c r="B124" s="12" t="s">
        <v>151</v>
      </c>
      <c r="C124" s="17">
        <v>40.1737387326692</v>
      </c>
      <c r="D124" s="18">
        <f t="shared" si="3"/>
        <v>5.4714813761601692E-3</v>
      </c>
      <c r="E124" s="19">
        <f t="shared" si="4"/>
        <v>547148.1376160169</v>
      </c>
      <c r="F124" s="20">
        <f t="shared" si="5"/>
        <v>87543.702018562704</v>
      </c>
    </row>
    <row r="125" spans="2:6" x14ac:dyDescent="0.2">
      <c r="B125" s="12" t="s">
        <v>152</v>
      </c>
      <c r="C125" s="17">
        <v>26.018449792982199</v>
      </c>
      <c r="D125" s="18">
        <f t="shared" si="3"/>
        <v>3.5435950939536054E-3</v>
      </c>
      <c r="E125" s="19">
        <f t="shared" si="4"/>
        <v>354359.50939536054</v>
      </c>
      <c r="F125" s="20">
        <f t="shared" si="5"/>
        <v>56697.521503257689</v>
      </c>
    </row>
    <row r="126" spans="2:6" x14ac:dyDescent="0.2">
      <c r="B126" s="12" t="s">
        <v>128</v>
      </c>
      <c r="C126" s="17">
        <v>38.85</v>
      </c>
      <c r="D126" s="18">
        <f t="shared" si="3"/>
        <v>5.2911941524367888E-3</v>
      </c>
      <c r="E126" s="19">
        <f t="shared" si="4"/>
        <v>529119.41524367884</v>
      </c>
      <c r="F126" s="20">
        <f t="shared" si="5"/>
        <v>84659.106438988616</v>
      </c>
    </row>
    <row r="127" spans="2:6" x14ac:dyDescent="0.2">
      <c r="B127" s="12" t="s">
        <v>153</v>
      </c>
      <c r="C127" s="17">
        <v>27.228532783045399</v>
      </c>
      <c r="D127" s="18">
        <f t="shared" si="3"/>
        <v>3.7084029199764014E-3</v>
      </c>
      <c r="E127" s="19">
        <f t="shared" si="4"/>
        <v>370840.29199764016</v>
      </c>
      <c r="F127" s="20">
        <f t="shared" si="5"/>
        <v>59334.446719622421</v>
      </c>
    </row>
    <row r="128" spans="2:6" x14ac:dyDescent="0.2">
      <c r="B128" s="12" t="s">
        <v>154</v>
      </c>
      <c r="C128" s="17">
        <v>56.091074197849998</v>
      </c>
      <c r="D128" s="18">
        <f t="shared" si="3"/>
        <v>7.6393504195511434E-3</v>
      </c>
      <c r="E128" s="19">
        <f t="shared" si="4"/>
        <v>763935.04195511434</v>
      </c>
      <c r="F128" s="20">
        <f t="shared" si="5"/>
        <v>122229.60671281829</v>
      </c>
    </row>
    <row r="129" spans="2:6" x14ac:dyDescent="0.2">
      <c r="B129" s="12" t="s">
        <v>155</v>
      </c>
      <c r="C129" s="17">
        <v>18.421716290754301</v>
      </c>
      <c r="D129" s="18">
        <f t="shared" si="3"/>
        <v>2.5089543762030547E-3</v>
      </c>
      <c r="E129" s="19">
        <f>+D129*100000000</f>
        <v>250895.43762030546</v>
      </c>
      <c r="F129" s="20">
        <f>+D129*16000000</f>
        <v>40143.270019248877</v>
      </c>
    </row>
    <row r="130" spans="2:6" x14ac:dyDescent="0.2">
      <c r="B130" s="12" t="s">
        <v>156</v>
      </c>
      <c r="C130" s="17">
        <v>73.337412149052298</v>
      </c>
      <c r="D130" s="18">
        <f t="shared" si="3"/>
        <v>9.9882235860466462E-3</v>
      </c>
      <c r="E130" s="19">
        <f t="shared" si="4"/>
        <v>998822.35860466457</v>
      </c>
      <c r="F130" s="20">
        <f t="shared" si="5"/>
        <v>159811.57737674634</v>
      </c>
    </row>
    <row r="131" spans="2:6" x14ac:dyDescent="0.2">
      <c r="B131" s="12" t="s">
        <v>157</v>
      </c>
      <c r="C131" s="17">
        <v>53.226299116299103</v>
      </c>
      <c r="D131" s="18">
        <f t="shared" ref="D131:D194" si="6">+C131/$C$265</f>
        <v>7.2491810203349598E-3</v>
      </c>
      <c r="E131" s="19">
        <f t="shared" si="4"/>
        <v>724918.10203349602</v>
      </c>
      <c r="F131" s="20">
        <f t="shared" si="5"/>
        <v>115986.89632535935</v>
      </c>
    </row>
    <row r="132" spans="2:6" x14ac:dyDescent="0.2">
      <c r="B132" s="12" t="s">
        <v>158</v>
      </c>
      <c r="C132" s="17">
        <v>26.075617000662199</v>
      </c>
      <c r="D132" s="18">
        <f t="shared" si="6"/>
        <v>3.5513810088824999E-3</v>
      </c>
      <c r="E132" s="19">
        <f t="shared" si="4"/>
        <v>355138.10088824999</v>
      </c>
      <c r="F132" s="20">
        <f t="shared" si="5"/>
        <v>56822.096142119997</v>
      </c>
    </row>
    <row r="133" spans="2:6" x14ac:dyDescent="0.2">
      <c r="B133" s="12" t="s">
        <v>159</v>
      </c>
      <c r="C133" s="17">
        <v>49.697366709215302</v>
      </c>
      <c r="D133" s="18">
        <f t="shared" si="6"/>
        <v>6.7685563995703146E-3</v>
      </c>
      <c r="E133" s="19">
        <f t="shared" ref="E133:E197" si="7">+D133*100000000</f>
        <v>676855.63995703147</v>
      </c>
      <c r="F133" s="20">
        <f t="shared" ref="F133:F197" si="8">+D133*16000000</f>
        <v>108296.90239312503</v>
      </c>
    </row>
    <row r="134" spans="2:6" x14ac:dyDescent="0.2">
      <c r="B134" s="12" t="s">
        <v>160</v>
      </c>
      <c r="C134" s="17">
        <v>48.649608472338699</v>
      </c>
      <c r="D134" s="18">
        <f t="shared" si="6"/>
        <v>6.6258564701976259E-3</v>
      </c>
      <c r="E134" s="19">
        <f t="shared" si="7"/>
        <v>662585.64701976255</v>
      </c>
      <c r="F134" s="20">
        <f t="shared" si="8"/>
        <v>106013.70352316201</v>
      </c>
    </row>
    <row r="135" spans="2:6" x14ac:dyDescent="0.2">
      <c r="B135" s="12" t="s">
        <v>161</v>
      </c>
      <c r="C135" s="17">
        <v>52.027208052634201</v>
      </c>
      <c r="D135" s="18">
        <f t="shared" si="6"/>
        <v>7.0858702449346275E-3</v>
      </c>
      <c r="E135" s="19">
        <f t="shared" si="7"/>
        <v>708587.02449346276</v>
      </c>
      <c r="F135" s="20">
        <f t="shared" si="8"/>
        <v>113373.92391895404</v>
      </c>
    </row>
    <row r="136" spans="2:6" x14ac:dyDescent="0.2">
      <c r="B136" s="12" t="s">
        <v>162</v>
      </c>
      <c r="C136" s="17">
        <v>24.434740901440499</v>
      </c>
      <c r="D136" s="18">
        <f t="shared" si="6"/>
        <v>3.3279011113001283E-3</v>
      </c>
      <c r="E136" s="19">
        <f t="shared" si="7"/>
        <v>332790.11113001284</v>
      </c>
      <c r="F136" s="20">
        <f t="shared" si="8"/>
        <v>53246.417780802054</v>
      </c>
    </row>
    <row r="137" spans="2:6" x14ac:dyDescent="0.2">
      <c r="B137" s="12" t="s">
        <v>163</v>
      </c>
      <c r="C137" s="17">
        <v>3.5482672579875199</v>
      </c>
      <c r="D137" s="18">
        <f t="shared" si="6"/>
        <v>4.8325793994199437E-4</v>
      </c>
      <c r="E137" s="19">
        <f t="shared" si="7"/>
        <v>48325.793994199434</v>
      </c>
      <c r="F137" s="20">
        <f t="shared" si="8"/>
        <v>7732.1270390719101</v>
      </c>
    </row>
    <row r="138" spans="2:6" x14ac:dyDescent="0.2">
      <c r="B138" s="12" t="s">
        <v>164</v>
      </c>
      <c r="C138" s="17">
        <v>30.091994677492401</v>
      </c>
      <c r="D138" s="18">
        <f t="shared" si="6"/>
        <v>4.0983934690529411E-3</v>
      </c>
      <c r="E138" s="19">
        <f t="shared" si="7"/>
        <v>409839.34690529411</v>
      </c>
      <c r="F138" s="20">
        <f t="shared" si="8"/>
        <v>65574.295504847061</v>
      </c>
    </row>
    <row r="139" spans="2:6" x14ac:dyDescent="0.2">
      <c r="B139" s="12" t="s">
        <v>165</v>
      </c>
      <c r="C139" s="17">
        <v>14.8526488505681</v>
      </c>
      <c r="D139" s="18">
        <f t="shared" si="6"/>
        <v>2.0228635455938975E-3</v>
      </c>
      <c r="E139" s="19">
        <f>+D139*100000000</f>
        <v>202286.35455938976</v>
      </c>
      <c r="F139" s="20">
        <f>+D139*16000000</f>
        <v>32365.81672950236</v>
      </c>
    </row>
    <row r="140" spans="2:6" x14ac:dyDescent="0.2">
      <c r="B140" s="12" t="s">
        <v>166</v>
      </c>
      <c r="C140" s="17">
        <v>33.449158242399399</v>
      </c>
      <c r="D140" s="18">
        <f t="shared" si="6"/>
        <v>4.5556239509939893E-3</v>
      </c>
      <c r="E140" s="19">
        <f t="shared" si="7"/>
        <v>455562.39509939891</v>
      </c>
      <c r="F140" s="20">
        <f t="shared" si="8"/>
        <v>72889.983215903834</v>
      </c>
    </row>
    <row r="141" spans="2:6" x14ac:dyDescent="0.2">
      <c r="B141" s="12" t="s">
        <v>167</v>
      </c>
      <c r="C141" s="17">
        <v>70.584286645926497</v>
      </c>
      <c r="D141" s="18">
        <f t="shared" si="6"/>
        <v>9.6132603540501505E-3</v>
      </c>
      <c r="E141" s="19">
        <f t="shared" si="7"/>
        <v>961326.03540501511</v>
      </c>
      <c r="F141" s="20">
        <f t="shared" si="8"/>
        <v>153812.16566480242</v>
      </c>
    </row>
    <row r="142" spans="2:6" x14ac:dyDescent="0.2">
      <c r="B142" s="12" t="s">
        <v>168</v>
      </c>
      <c r="C142" s="17">
        <v>50.243005555662798</v>
      </c>
      <c r="D142" s="18">
        <f t="shared" si="6"/>
        <v>6.8428699407200016E-3</v>
      </c>
      <c r="E142" s="19">
        <f t="shared" si="7"/>
        <v>684286.99407200015</v>
      </c>
      <c r="F142" s="20">
        <f t="shared" si="8"/>
        <v>109485.91905152003</v>
      </c>
    </row>
    <row r="143" spans="2:6" x14ac:dyDescent="0.2">
      <c r="B143" s="12" t="s">
        <v>169</v>
      </c>
      <c r="C143" s="17">
        <v>40.980644041374802</v>
      </c>
      <c r="D143" s="18">
        <f t="shared" si="6"/>
        <v>5.5813782268935869E-3</v>
      </c>
      <c r="E143" s="19">
        <f t="shared" si="7"/>
        <v>558137.82268935873</v>
      </c>
      <c r="F143" s="20">
        <f t="shared" si="8"/>
        <v>89302.051630297385</v>
      </c>
    </row>
    <row r="144" spans="2:6" x14ac:dyDescent="0.2">
      <c r="B144" s="12" t="s">
        <v>170</v>
      </c>
      <c r="C144" s="17">
        <v>36.669370295352103</v>
      </c>
      <c r="D144" s="18">
        <f t="shared" si="6"/>
        <v>4.9942022568933413E-3</v>
      </c>
      <c r="E144" s="19">
        <f t="shared" si="7"/>
        <v>499420.22568933415</v>
      </c>
      <c r="F144" s="20">
        <f t="shared" si="8"/>
        <v>79907.236110293466</v>
      </c>
    </row>
    <row r="145" spans="2:6" x14ac:dyDescent="0.2">
      <c r="B145" s="12" t="s">
        <v>171</v>
      </c>
      <c r="C145" s="17">
        <v>35.495112729252803</v>
      </c>
      <c r="D145" s="18">
        <f t="shared" si="6"/>
        <v>4.8342736914570661E-3</v>
      </c>
      <c r="E145" s="19">
        <f t="shared" si="7"/>
        <v>483427.36914570659</v>
      </c>
      <c r="F145" s="20">
        <f t="shared" si="8"/>
        <v>77348.379063313056</v>
      </c>
    </row>
    <row r="146" spans="2:6" x14ac:dyDescent="0.2">
      <c r="B146" s="12" t="s">
        <v>172</v>
      </c>
      <c r="C146" s="17">
        <v>59.781181361735698</v>
      </c>
      <c r="D146" s="18">
        <f t="shared" si="6"/>
        <v>8.1419263126635538E-3</v>
      </c>
      <c r="E146" s="19">
        <f t="shared" si="7"/>
        <v>814192.6312663554</v>
      </c>
      <c r="F146" s="20">
        <f t="shared" si="8"/>
        <v>130270.82100261687</v>
      </c>
    </row>
    <row r="147" spans="2:6" x14ac:dyDescent="0.2">
      <c r="B147" s="12" t="s">
        <v>173</v>
      </c>
      <c r="C147" s="17">
        <v>2.11071971888411</v>
      </c>
      <c r="D147" s="18">
        <f t="shared" si="6"/>
        <v>2.8747047191744209E-4</v>
      </c>
      <c r="E147" s="19">
        <f t="shared" si="7"/>
        <v>28747.047191744208</v>
      </c>
      <c r="F147" s="20">
        <f t="shared" si="8"/>
        <v>4599.5275506790731</v>
      </c>
    </row>
    <row r="148" spans="2:6" x14ac:dyDescent="0.2">
      <c r="B148" s="12" t="s">
        <v>174</v>
      </c>
      <c r="C148" s="17">
        <v>45.209845207135601</v>
      </c>
      <c r="D148" s="18">
        <f t="shared" si="6"/>
        <v>6.1573762829489898E-3</v>
      </c>
      <c r="E148" s="19">
        <f t="shared" si="7"/>
        <v>615737.62829489901</v>
      </c>
      <c r="F148" s="20">
        <f t="shared" si="8"/>
        <v>98518.020527183835</v>
      </c>
    </row>
    <row r="149" spans="2:6" x14ac:dyDescent="0.2">
      <c r="B149" s="12" t="s">
        <v>175</v>
      </c>
      <c r="C149" s="17">
        <v>20.049003166456099</v>
      </c>
      <c r="D149" s="18">
        <f t="shared" si="6"/>
        <v>2.730583483051201E-3</v>
      </c>
      <c r="E149" s="19">
        <f t="shared" si="7"/>
        <v>273058.34830512007</v>
      </c>
      <c r="F149" s="20">
        <f t="shared" si="8"/>
        <v>43689.335728819213</v>
      </c>
    </row>
    <row r="150" spans="2:6" x14ac:dyDescent="0.2">
      <c r="B150" s="12" t="s">
        <v>176</v>
      </c>
      <c r="C150" s="17">
        <v>59.497528967124602</v>
      </c>
      <c r="D150" s="18">
        <f t="shared" si="6"/>
        <v>8.1032941404192566E-3</v>
      </c>
      <c r="E150" s="19">
        <f t="shared" si="7"/>
        <v>810329.41404192569</v>
      </c>
      <c r="F150" s="20">
        <f t="shared" si="8"/>
        <v>129652.7062467081</v>
      </c>
    </row>
    <row r="151" spans="2:6" x14ac:dyDescent="0.2">
      <c r="B151" s="12" t="s">
        <v>177</v>
      </c>
      <c r="C151" s="17">
        <v>55.277472025789599</v>
      </c>
      <c r="D151" s="18">
        <f t="shared" si="6"/>
        <v>7.5285414863409542E-3</v>
      </c>
      <c r="E151" s="19">
        <f t="shared" si="7"/>
        <v>752854.14863409544</v>
      </c>
      <c r="F151" s="20">
        <f t="shared" si="8"/>
        <v>120456.66378145527</v>
      </c>
    </row>
    <row r="152" spans="2:6" x14ac:dyDescent="0.2">
      <c r="B152" s="12" t="s">
        <v>178</v>
      </c>
      <c r="C152" s="17">
        <v>27.123584308631202</v>
      </c>
      <c r="D152" s="18">
        <f t="shared" si="6"/>
        <v>3.6941094127916508E-3</v>
      </c>
      <c r="E152" s="19">
        <f t="shared" si="7"/>
        <v>369410.9412791651</v>
      </c>
      <c r="F152" s="20">
        <f t="shared" si="8"/>
        <v>59105.750604666413</v>
      </c>
    </row>
    <row r="153" spans="2:6" x14ac:dyDescent="0.2">
      <c r="B153" s="12" t="s">
        <v>179</v>
      </c>
      <c r="C153" s="17">
        <v>47.164109505027398</v>
      </c>
      <c r="D153" s="18">
        <f t="shared" si="6"/>
        <v>6.4235382346947058E-3</v>
      </c>
      <c r="E153" s="19">
        <f t="shared" si="7"/>
        <v>642353.8234694706</v>
      </c>
      <c r="F153" s="20">
        <f t="shared" si="8"/>
        <v>102776.6117551153</v>
      </c>
    </row>
    <row r="154" spans="2:6" x14ac:dyDescent="0.2">
      <c r="B154" s="12" t="s">
        <v>180</v>
      </c>
      <c r="C154" s="17">
        <v>15.5686034416893</v>
      </c>
      <c r="D154" s="18">
        <f t="shared" si="6"/>
        <v>2.1203733202644448E-3</v>
      </c>
      <c r="E154" s="19">
        <f t="shared" si="7"/>
        <v>212037.33202644449</v>
      </c>
      <c r="F154" s="20">
        <f t="shared" si="8"/>
        <v>33925.973124231117</v>
      </c>
    </row>
    <row r="155" spans="2:6" x14ac:dyDescent="0.2">
      <c r="B155" s="12" t="s">
        <v>181</v>
      </c>
      <c r="C155" s="17">
        <v>46.658470819382302</v>
      </c>
      <c r="D155" s="18">
        <f t="shared" si="6"/>
        <v>6.3546725343927449E-3</v>
      </c>
      <c r="E155" s="19">
        <f t="shared" si="7"/>
        <v>635467.2534392745</v>
      </c>
      <c r="F155" s="20">
        <f t="shared" si="8"/>
        <v>101674.76055028391</v>
      </c>
    </row>
    <row r="156" spans="2:6" x14ac:dyDescent="0.2">
      <c r="B156" s="12" t="s">
        <v>182</v>
      </c>
      <c r="C156" s="17">
        <v>23.827482402104099</v>
      </c>
      <c r="D156" s="18">
        <f t="shared" si="6"/>
        <v>3.2451952523372893E-3</v>
      </c>
      <c r="E156" s="19">
        <f t="shared" si="7"/>
        <v>324519.52523372893</v>
      </c>
      <c r="F156" s="20">
        <f t="shared" si="8"/>
        <v>51923.124037396628</v>
      </c>
    </row>
    <row r="157" spans="2:6" x14ac:dyDescent="0.2">
      <c r="B157" s="12" t="s">
        <v>183</v>
      </c>
      <c r="C157" s="17">
        <v>61.529582936199297</v>
      </c>
      <c r="D157" s="18">
        <f t="shared" si="6"/>
        <v>8.3800506932790765E-3</v>
      </c>
      <c r="E157" s="19">
        <f t="shared" si="7"/>
        <v>838005.06932790764</v>
      </c>
      <c r="F157" s="20">
        <f t="shared" si="8"/>
        <v>134080.81109246521</v>
      </c>
    </row>
    <row r="158" spans="2:6" x14ac:dyDescent="0.2">
      <c r="B158" s="12" t="s">
        <v>184</v>
      </c>
      <c r="C158" s="17">
        <v>0</v>
      </c>
      <c r="D158" s="18">
        <f t="shared" si="6"/>
        <v>0</v>
      </c>
      <c r="E158" s="19">
        <f t="shared" si="7"/>
        <v>0</v>
      </c>
      <c r="F158" s="20">
        <f t="shared" si="8"/>
        <v>0</v>
      </c>
    </row>
    <row r="159" spans="2:6" x14ac:dyDescent="0.2">
      <c r="B159" s="12" t="s">
        <v>185</v>
      </c>
      <c r="C159" s="17">
        <v>11.7451542509866</v>
      </c>
      <c r="D159" s="18">
        <f t="shared" si="6"/>
        <v>1.5996368466483495E-3</v>
      </c>
      <c r="E159" s="19">
        <f t="shared" si="7"/>
        <v>159963.68466483496</v>
      </c>
      <c r="F159" s="20">
        <f t="shared" si="8"/>
        <v>25594.189546373593</v>
      </c>
    </row>
    <row r="160" spans="2:6" x14ac:dyDescent="0.2">
      <c r="B160" s="12" t="s">
        <v>186</v>
      </c>
      <c r="C160" s="17">
        <v>50.901326491723303</v>
      </c>
      <c r="D160" s="18">
        <f t="shared" si="6"/>
        <v>6.9325302724396942E-3</v>
      </c>
      <c r="E160" s="19">
        <f t="shared" si="7"/>
        <v>693253.02724396938</v>
      </c>
      <c r="F160" s="20">
        <f t="shared" si="8"/>
        <v>110920.48435903511</v>
      </c>
    </row>
    <row r="161" spans="1:6" x14ac:dyDescent="0.2">
      <c r="B161" s="12" t="s">
        <v>187</v>
      </c>
      <c r="C161" s="17">
        <v>28.250233268814998</v>
      </c>
      <c r="D161" s="18">
        <f t="shared" si="6"/>
        <v>3.8475539015940573E-3</v>
      </c>
      <c r="E161" s="19">
        <f t="shared" si="7"/>
        <v>384755.39015940571</v>
      </c>
      <c r="F161" s="20">
        <f t="shared" si="8"/>
        <v>61560.862425504914</v>
      </c>
    </row>
    <row r="162" spans="1:6" x14ac:dyDescent="0.2">
      <c r="B162" s="12" t="s">
        <v>188</v>
      </c>
      <c r="C162" s="17">
        <v>45.585688228212703</v>
      </c>
      <c r="D162" s="18">
        <f t="shared" si="6"/>
        <v>6.208564401233606E-3</v>
      </c>
      <c r="E162" s="19">
        <f t="shared" si="7"/>
        <v>620856.4401233606</v>
      </c>
      <c r="F162" s="20">
        <f t="shared" si="8"/>
        <v>99337.030419737697</v>
      </c>
    </row>
    <row r="163" spans="1:6" x14ac:dyDescent="0.2">
      <c r="B163" s="12" t="s">
        <v>189</v>
      </c>
      <c r="C163" s="17">
        <v>50.656516622816</v>
      </c>
      <c r="D163" s="18">
        <f t="shared" si="6"/>
        <v>6.8991882763825216E-3</v>
      </c>
      <c r="E163" s="19">
        <f t="shared" si="7"/>
        <v>689918.82763825217</v>
      </c>
      <c r="F163" s="20">
        <f t="shared" si="8"/>
        <v>110387.01242212034</v>
      </c>
    </row>
    <row r="164" spans="1:6" x14ac:dyDescent="0.2">
      <c r="B164" s="12" t="s">
        <v>134</v>
      </c>
      <c r="C164" s="17">
        <v>65.650000000000006</v>
      </c>
      <c r="D164" s="18">
        <f t="shared" si="6"/>
        <v>8.9412328470392585E-3</v>
      </c>
      <c r="E164" s="19">
        <f t="shared" si="7"/>
        <v>894123.28470392583</v>
      </c>
      <c r="F164" s="20">
        <f t="shared" si="8"/>
        <v>143059.72555262814</v>
      </c>
    </row>
    <row r="165" spans="1:6" x14ac:dyDescent="0.2">
      <c r="A165" s="23" t="s">
        <v>12</v>
      </c>
      <c r="B165" s="12" t="s">
        <v>190</v>
      </c>
      <c r="C165" s="17">
        <v>72.517833595997004</v>
      </c>
      <c r="D165" s="18">
        <f t="shared" si="6"/>
        <v>9.8766006967959692E-3</v>
      </c>
      <c r="E165" s="19">
        <f t="shared" si="7"/>
        <v>987660.06967959693</v>
      </c>
      <c r="F165" s="20">
        <f t="shared" si="8"/>
        <v>158025.61114873551</v>
      </c>
    </row>
    <row r="166" spans="1:6" x14ac:dyDescent="0.2">
      <c r="A166" s="24">
        <f>SUM(E165:E181)</f>
        <v>9086155.7771834489</v>
      </c>
      <c r="B166" s="12" t="s">
        <v>191</v>
      </c>
      <c r="C166" s="17">
        <v>55.474147341403402</v>
      </c>
      <c r="D166" s="18">
        <f t="shared" si="6"/>
        <v>7.5553277741119817E-3</v>
      </c>
      <c r="E166" s="19">
        <f t="shared" si="7"/>
        <v>755532.77741119813</v>
      </c>
      <c r="F166" s="20">
        <f t="shared" si="8"/>
        <v>120885.24438579171</v>
      </c>
    </row>
    <row r="167" spans="1:6" x14ac:dyDescent="0.2">
      <c r="A167" s="24">
        <f>SUM(F165:F181)</f>
        <v>1453784.9243493523</v>
      </c>
      <c r="B167" s="12" t="s">
        <v>192</v>
      </c>
      <c r="C167" s="17">
        <v>62.326987771524898</v>
      </c>
      <c r="D167" s="18">
        <f t="shared" si="6"/>
        <v>8.4886536225403288E-3</v>
      </c>
      <c r="E167" s="19">
        <f t="shared" si="7"/>
        <v>848865.36225403287</v>
      </c>
      <c r="F167" s="20">
        <f t="shared" si="8"/>
        <v>135818.45796064526</v>
      </c>
    </row>
    <row r="168" spans="1:6" x14ac:dyDescent="0.2">
      <c r="A168" s="25">
        <f>SUM(C165:C181)</f>
        <v>667.14080370876025</v>
      </c>
      <c r="B168" s="12" t="s">
        <v>193</v>
      </c>
      <c r="C168" s="17">
        <v>70.295601698063095</v>
      </c>
      <c r="D168" s="18">
        <f t="shared" si="6"/>
        <v>9.5739427708318413E-3</v>
      </c>
      <c r="E168" s="19">
        <f t="shared" si="7"/>
        <v>957394.2770831841</v>
      </c>
      <c r="F168" s="20">
        <f t="shared" si="8"/>
        <v>153183.08433330947</v>
      </c>
    </row>
    <row r="169" spans="1:6" x14ac:dyDescent="0.2">
      <c r="A169" s="26">
        <f>SUM(D165:D181)</f>
        <v>9.0861557771834481E-2</v>
      </c>
      <c r="B169" s="12" t="s">
        <v>194</v>
      </c>
      <c r="C169" s="17">
        <v>23.395481437440299</v>
      </c>
      <c r="D169" s="18">
        <f t="shared" si="6"/>
        <v>3.1863586763250331E-3</v>
      </c>
      <c r="E169" s="19">
        <f t="shared" si="7"/>
        <v>318635.86763250333</v>
      </c>
      <c r="F169" s="20">
        <f t="shared" si="8"/>
        <v>50981.738821200532</v>
      </c>
    </row>
    <row r="170" spans="1:6" x14ac:dyDescent="0.2">
      <c r="B170" s="12" t="s">
        <v>195</v>
      </c>
      <c r="C170" s="17">
        <v>102.73709834306</v>
      </c>
      <c r="D170" s="18">
        <f t="shared" si="6"/>
        <v>1.3992327773259261E-2</v>
      </c>
      <c r="E170" s="19">
        <f t="shared" si="7"/>
        <v>1399232.7773259261</v>
      </c>
      <c r="F170" s="20">
        <f t="shared" si="8"/>
        <v>223877.24437214818</v>
      </c>
    </row>
    <row r="171" spans="1:6" x14ac:dyDescent="0.2">
      <c r="B171" s="12" t="s">
        <v>196</v>
      </c>
      <c r="C171" s="17">
        <v>24.910066246534399</v>
      </c>
      <c r="D171" s="18">
        <f t="shared" si="6"/>
        <v>3.3926382718269194E-3</v>
      </c>
      <c r="E171" s="19">
        <f t="shared" si="7"/>
        <v>339263.82718269195</v>
      </c>
      <c r="F171" s="20">
        <f t="shared" si="8"/>
        <v>54282.212349230707</v>
      </c>
    </row>
    <row r="172" spans="1:6" x14ac:dyDescent="0.2">
      <c r="B172" s="12" t="s">
        <v>197</v>
      </c>
      <c r="C172" s="17">
        <v>1.0840899703506299</v>
      </c>
      <c r="D172" s="18">
        <f t="shared" si="6"/>
        <v>1.4764814702277024E-4</v>
      </c>
      <c r="E172" s="19">
        <f t="shared" si="7"/>
        <v>14764.814702277024</v>
      </c>
      <c r="F172" s="20">
        <f t="shared" si="8"/>
        <v>2362.3703523643239</v>
      </c>
    </row>
    <row r="173" spans="1:6" x14ac:dyDescent="0.2">
      <c r="B173" s="12" t="s">
        <v>198</v>
      </c>
      <c r="C173" s="17">
        <v>9.4776423898071904</v>
      </c>
      <c r="D173" s="18">
        <f t="shared" si="6"/>
        <v>1.2908119946418233E-3</v>
      </c>
      <c r="E173" s="19">
        <f t="shared" si="7"/>
        <v>129081.19946418233</v>
      </c>
      <c r="F173" s="20">
        <f t="shared" si="8"/>
        <v>20652.991914269172</v>
      </c>
    </row>
    <row r="174" spans="1:6" x14ac:dyDescent="0.2">
      <c r="B174" s="12" t="s">
        <v>199</v>
      </c>
      <c r="C174" s="17">
        <v>23.969811336686899</v>
      </c>
      <c r="D174" s="18">
        <f t="shared" si="6"/>
        <v>3.264579809001049E-3</v>
      </c>
      <c r="E174" s="19">
        <f t="shared" si="7"/>
        <v>326457.98090010491</v>
      </c>
      <c r="F174" s="20">
        <f t="shared" si="8"/>
        <v>52233.276944016783</v>
      </c>
    </row>
    <row r="175" spans="1:6" x14ac:dyDescent="0.2">
      <c r="B175" s="12" t="s">
        <v>200</v>
      </c>
      <c r="C175" s="17">
        <v>38.459253945675002</v>
      </c>
      <c r="D175" s="18">
        <f t="shared" si="6"/>
        <v>5.2379763084797176E-3</v>
      </c>
      <c r="E175" s="19">
        <f t="shared" si="7"/>
        <v>523797.63084797177</v>
      </c>
      <c r="F175" s="20">
        <f t="shared" si="8"/>
        <v>83807.620935675484</v>
      </c>
    </row>
    <row r="176" spans="1:6" x14ac:dyDescent="0.2">
      <c r="B176" s="12" t="s">
        <v>201</v>
      </c>
      <c r="C176" s="17">
        <v>62.866171344499598</v>
      </c>
      <c r="D176" s="18">
        <f t="shared" si="6"/>
        <v>8.562087984661659E-3</v>
      </c>
      <c r="E176" s="19">
        <f t="shared" si="7"/>
        <v>856208.7984661659</v>
      </c>
      <c r="F176" s="20">
        <f t="shared" si="8"/>
        <v>136993.40775458654</v>
      </c>
    </row>
    <row r="177" spans="1:6" x14ac:dyDescent="0.2">
      <c r="B177" s="12" t="s">
        <v>202</v>
      </c>
      <c r="C177" s="17">
        <v>42.092032195301798</v>
      </c>
      <c r="D177" s="18">
        <f t="shared" si="6"/>
        <v>5.732744262959122E-3</v>
      </c>
      <c r="E177" s="19">
        <f t="shared" si="7"/>
        <v>573274.42629591224</v>
      </c>
      <c r="F177" s="20">
        <f t="shared" si="8"/>
        <v>91723.908207345958</v>
      </c>
    </row>
    <row r="178" spans="1:6" x14ac:dyDescent="0.2">
      <c r="B178" s="12" t="s">
        <v>203</v>
      </c>
      <c r="C178" s="17">
        <v>1.0506504477417E-2</v>
      </c>
      <c r="D178" s="18">
        <f t="shared" si="6"/>
        <v>1.4309383540144084E-6</v>
      </c>
      <c r="E178" s="19">
        <f t="shared" si="7"/>
        <v>143.09383540144083</v>
      </c>
      <c r="F178" s="20">
        <f t="shared" si="8"/>
        <v>22.895013664230532</v>
      </c>
    </row>
    <row r="179" spans="1:6" x14ac:dyDescent="0.2">
      <c r="B179" s="12" t="s">
        <v>204</v>
      </c>
      <c r="C179" s="17">
        <v>12.998284708946899</v>
      </c>
      <c r="D179" s="18">
        <f t="shared" si="6"/>
        <v>1.7703075429520811E-3</v>
      </c>
      <c r="E179" s="19">
        <f t="shared" si="7"/>
        <v>177030.75429520811</v>
      </c>
      <c r="F179" s="20">
        <f t="shared" si="8"/>
        <v>28324.920687233298</v>
      </c>
    </row>
    <row r="180" spans="1:6" x14ac:dyDescent="0.2">
      <c r="B180" s="12" t="s">
        <v>205</v>
      </c>
      <c r="C180" s="17">
        <v>47.784315848254899</v>
      </c>
      <c r="D180" s="18">
        <f t="shared" si="6"/>
        <v>6.5080075313894174E-3</v>
      </c>
      <c r="E180" s="19">
        <f t="shared" si="7"/>
        <v>650800.75313894171</v>
      </c>
      <c r="F180" s="20">
        <f t="shared" si="8"/>
        <v>104128.12050223068</v>
      </c>
    </row>
    <row r="181" spans="1:6" x14ac:dyDescent="0.2">
      <c r="B181" s="12" t="s">
        <v>206</v>
      </c>
      <c r="C181" s="17">
        <v>16.741479030736599</v>
      </c>
      <c r="D181" s="18">
        <f t="shared" si="6"/>
        <v>2.2801136666815085E-3</v>
      </c>
      <c r="E181" s="19">
        <f t="shared" si="7"/>
        <v>228011.36666815085</v>
      </c>
      <c r="F181" s="20">
        <f t="shared" si="8"/>
        <v>36481.818666904139</v>
      </c>
    </row>
    <row r="182" spans="1:6" x14ac:dyDescent="0.2">
      <c r="A182" s="23" t="s">
        <v>207</v>
      </c>
      <c r="B182" s="12" t="s">
        <v>208</v>
      </c>
      <c r="C182" s="17">
        <v>64.844522293153503</v>
      </c>
      <c r="D182" s="18">
        <f t="shared" si="6"/>
        <v>8.8315304292172648E-3</v>
      </c>
      <c r="E182" s="19">
        <f t="shared" si="7"/>
        <v>883153.04292172648</v>
      </c>
      <c r="F182" s="20">
        <f t="shared" si="8"/>
        <v>141304.48686747623</v>
      </c>
    </row>
    <row r="183" spans="1:6" x14ac:dyDescent="0.2">
      <c r="A183" s="24">
        <f>SUM(E182:E198)</f>
        <v>4655526.2145570964</v>
      </c>
      <c r="B183" s="12" t="s">
        <v>209</v>
      </c>
      <c r="C183" s="17">
        <v>26.135558643430599</v>
      </c>
      <c r="D183" s="18">
        <f t="shared" si="6"/>
        <v>3.5595447893124518E-3</v>
      </c>
      <c r="E183" s="19">
        <f t="shared" si="7"/>
        <v>355954.47893124516</v>
      </c>
      <c r="F183" s="20">
        <f t="shared" si="8"/>
        <v>56952.716628999231</v>
      </c>
    </row>
    <row r="184" spans="1:6" x14ac:dyDescent="0.2">
      <c r="A184" s="24">
        <f>SUM(F182:F198)</f>
        <v>744884.19432913547</v>
      </c>
      <c r="B184" s="12" t="s">
        <v>210</v>
      </c>
      <c r="C184" s="17">
        <v>20.694228759878101</v>
      </c>
      <c r="D184" s="18">
        <f t="shared" si="6"/>
        <v>2.8184602883772514E-3</v>
      </c>
      <c r="E184" s="19">
        <f t="shared" si="7"/>
        <v>281846.02883772511</v>
      </c>
      <c r="F184" s="20">
        <f t="shared" si="8"/>
        <v>45095.364614036022</v>
      </c>
    </row>
    <row r="185" spans="1:6" x14ac:dyDescent="0.2">
      <c r="A185" s="25">
        <f>SUM(C182:C198)</f>
        <v>341.82679415051746</v>
      </c>
      <c r="B185" s="12" t="s">
        <v>211</v>
      </c>
      <c r="C185" s="17">
        <v>16.905022959551498</v>
      </c>
      <c r="D185" s="18">
        <f t="shared" si="6"/>
        <v>2.3023876095338105E-3</v>
      </c>
      <c r="E185" s="19">
        <f t="shared" si="7"/>
        <v>230238.76095338105</v>
      </c>
      <c r="F185" s="20">
        <f t="shared" si="8"/>
        <v>36838.201752540968</v>
      </c>
    </row>
    <row r="186" spans="1:6" x14ac:dyDescent="0.2">
      <c r="A186" s="26">
        <f>SUM(D182:D198)</f>
        <v>4.6555262145570972E-2</v>
      </c>
      <c r="B186" s="12" t="s">
        <v>212</v>
      </c>
      <c r="C186" s="17">
        <v>7.2871048105329796</v>
      </c>
      <c r="D186" s="18">
        <f t="shared" si="6"/>
        <v>9.9247069142049146E-4</v>
      </c>
      <c r="E186" s="19">
        <f t="shared" si="7"/>
        <v>99247.069142049149</v>
      </c>
      <c r="F186" s="20">
        <f t="shared" si="8"/>
        <v>15879.531062727863</v>
      </c>
    </row>
    <row r="187" spans="1:6" x14ac:dyDescent="0.2">
      <c r="B187" s="12" t="s">
        <v>213</v>
      </c>
      <c r="C187" s="17">
        <v>19.941787583248999</v>
      </c>
      <c r="D187" s="18">
        <f t="shared" si="6"/>
        <v>2.7159812059105188E-3</v>
      </c>
      <c r="E187" s="19">
        <f t="shared" si="7"/>
        <v>271598.12059105188</v>
      </c>
      <c r="F187" s="20">
        <f t="shared" si="8"/>
        <v>43455.699294568301</v>
      </c>
    </row>
    <row r="188" spans="1:6" x14ac:dyDescent="0.2">
      <c r="B188" s="12" t="s">
        <v>214</v>
      </c>
      <c r="C188" s="17">
        <v>44.293643052307303</v>
      </c>
      <c r="D188" s="18">
        <f t="shared" si="6"/>
        <v>6.032593696486249E-3</v>
      </c>
      <c r="E188" s="19">
        <f t="shared" si="7"/>
        <v>603259.36964862491</v>
      </c>
      <c r="F188" s="20">
        <f t="shared" si="8"/>
        <v>96521.499143779991</v>
      </c>
    </row>
    <row r="189" spans="1:6" x14ac:dyDescent="0.2">
      <c r="B189" s="12" t="s">
        <v>215</v>
      </c>
      <c r="C189" s="17">
        <v>11.8649304941423</v>
      </c>
      <c r="D189" s="18">
        <f t="shared" si="6"/>
        <v>1.6159498288204547E-3</v>
      </c>
      <c r="E189" s="19">
        <f t="shared" si="7"/>
        <v>161594.98288204547</v>
      </c>
      <c r="F189" s="20">
        <f t="shared" si="8"/>
        <v>25855.197261127276</v>
      </c>
    </row>
    <row r="190" spans="1:6" x14ac:dyDescent="0.2">
      <c r="B190" s="12" t="s">
        <v>216</v>
      </c>
      <c r="C190" s="17">
        <v>14.0757477841175</v>
      </c>
      <c r="D190" s="18">
        <f t="shared" si="6"/>
        <v>1.9170531368467849E-3</v>
      </c>
      <c r="E190" s="19">
        <f t="shared" si="7"/>
        <v>191705.31368467849</v>
      </c>
      <c r="F190" s="20">
        <f t="shared" si="8"/>
        <v>30672.850189548561</v>
      </c>
    </row>
    <row r="191" spans="1:6" x14ac:dyDescent="0.2">
      <c r="B191" s="12" t="s">
        <v>217</v>
      </c>
      <c r="C191" s="17">
        <v>18.983764746536998</v>
      </c>
      <c r="D191" s="18">
        <f t="shared" si="6"/>
        <v>2.5855028318690402E-3</v>
      </c>
      <c r="E191" s="19">
        <f t="shared" si="7"/>
        <v>258550.28318690401</v>
      </c>
      <c r="F191" s="20">
        <f t="shared" si="8"/>
        <v>41368.045309904643</v>
      </c>
    </row>
    <row r="192" spans="1:6" x14ac:dyDescent="0.2">
      <c r="B192" s="12" t="s">
        <v>218</v>
      </c>
      <c r="C192" s="17">
        <v>26.330924016677699</v>
      </c>
      <c r="D192" s="18">
        <f t="shared" si="6"/>
        <v>3.5861526688623535E-3</v>
      </c>
      <c r="E192" s="19">
        <f t="shared" si="7"/>
        <v>358615.26688623533</v>
      </c>
      <c r="F192" s="20">
        <f t="shared" si="8"/>
        <v>57378.442701797656</v>
      </c>
    </row>
    <row r="193" spans="1:6" x14ac:dyDescent="0.2">
      <c r="B193" s="12" t="s">
        <v>219</v>
      </c>
      <c r="C193" s="17">
        <v>0.229463384951684</v>
      </c>
      <c r="D193" s="18">
        <f t="shared" si="6"/>
        <v>3.1251874405526436E-5</v>
      </c>
      <c r="E193" s="19">
        <f t="shared" si="7"/>
        <v>3125.1874405526437</v>
      </c>
      <c r="F193" s="20">
        <f t="shared" si="8"/>
        <v>500.02999048842298</v>
      </c>
    </row>
    <row r="194" spans="1:6" x14ac:dyDescent="0.2">
      <c r="B194" s="12" t="s">
        <v>220</v>
      </c>
      <c r="C194" s="17">
        <v>0.480985376662383</v>
      </c>
      <c r="D194" s="18">
        <f t="shared" si="6"/>
        <v>6.5508031207300047E-5</v>
      </c>
      <c r="E194" s="19">
        <f t="shared" si="7"/>
        <v>6550.8031207300046</v>
      </c>
      <c r="F194" s="20">
        <f t="shared" si="8"/>
        <v>1048.1284993168008</v>
      </c>
    </row>
    <row r="195" spans="1:6" x14ac:dyDescent="0.2">
      <c r="B195" s="12" t="s">
        <v>221</v>
      </c>
      <c r="C195" s="17">
        <v>32.495892620298001</v>
      </c>
      <c r="D195" s="18">
        <f t="shared" ref="D195:D258" si="9">+C195/$C$265</f>
        <v>4.4257934880497958E-3</v>
      </c>
      <c r="E195" s="19">
        <f t="shared" si="7"/>
        <v>442579.34880497959</v>
      </c>
      <c r="F195" s="20">
        <f t="shared" si="8"/>
        <v>70812.695808796736</v>
      </c>
    </row>
    <row r="196" spans="1:6" x14ac:dyDescent="0.2">
      <c r="B196" s="12" t="s">
        <v>222</v>
      </c>
      <c r="C196" s="17">
        <v>4.8509745872029102</v>
      </c>
      <c r="D196" s="18">
        <f t="shared" si="9"/>
        <v>6.6068078170984559E-4</v>
      </c>
      <c r="E196" s="19">
        <f t="shared" si="7"/>
        <v>66068.078170984561</v>
      </c>
      <c r="F196" s="20">
        <f t="shared" si="8"/>
        <v>10570.89250735753</v>
      </c>
    </row>
    <row r="197" spans="1:6" x14ac:dyDescent="0.2">
      <c r="B197" s="12" t="s">
        <v>223</v>
      </c>
      <c r="C197" s="17">
        <v>27.4228162695814</v>
      </c>
      <c r="D197" s="18">
        <f t="shared" si="9"/>
        <v>3.7348634514532178E-3</v>
      </c>
      <c r="E197" s="19">
        <f t="shared" si="7"/>
        <v>373486.3451453218</v>
      </c>
      <c r="F197" s="20">
        <f t="shared" si="8"/>
        <v>59757.815223251484</v>
      </c>
    </row>
    <row r="198" spans="1:6" x14ac:dyDescent="0.2">
      <c r="B198" s="12" t="s">
        <v>224</v>
      </c>
      <c r="C198" s="17">
        <v>4.9894267682436597</v>
      </c>
      <c r="D198" s="18">
        <f t="shared" si="9"/>
        <v>6.7953734208860833E-4</v>
      </c>
      <c r="E198" s="19">
        <f t="shared" ref="E198:E213" si="10">+D198*100000000</f>
        <v>67953.734208860827</v>
      </c>
      <c r="F198" s="20">
        <f t="shared" ref="F198:F259" si="11">+D198*16000000</f>
        <v>10872.597473417733</v>
      </c>
    </row>
    <row r="199" spans="1:6" x14ac:dyDescent="0.2">
      <c r="A199" s="23" t="s">
        <v>225</v>
      </c>
      <c r="B199" s="12" t="s">
        <v>226</v>
      </c>
      <c r="C199" s="17">
        <v>19.5939903142331</v>
      </c>
      <c r="D199" s="18">
        <f t="shared" si="9"/>
        <v>2.6686127921125673E-3</v>
      </c>
      <c r="E199" s="19">
        <f t="shared" si="10"/>
        <v>266861.27921125671</v>
      </c>
      <c r="F199" s="20">
        <f t="shared" si="11"/>
        <v>42697.804673801074</v>
      </c>
    </row>
    <row r="200" spans="1:6" x14ac:dyDescent="0.2">
      <c r="A200" s="24">
        <f>SUM(E199:E212)</f>
        <v>4341029.1380474335</v>
      </c>
      <c r="B200" s="12" t="s">
        <v>227</v>
      </c>
      <c r="C200" s="17">
        <v>16.61746394296587</v>
      </c>
      <c r="D200" s="18">
        <f t="shared" si="9"/>
        <v>2.2632233730592068E-3</v>
      </c>
      <c r="E200" s="19">
        <f t="shared" si="10"/>
        <v>226322.33730592066</v>
      </c>
      <c r="F200" s="20">
        <f t="shared" si="11"/>
        <v>36211.573968947305</v>
      </c>
    </row>
    <row r="201" spans="1:6" x14ac:dyDescent="0.2">
      <c r="A201" s="24">
        <f>SUM(F199:F212)</f>
        <v>694564.66208758927</v>
      </c>
      <c r="B201" s="12" t="s">
        <v>228</v>
      </c>
      <c r="C201" s="17">
        <v>22.289978535771201</v>
      </c>
      <c r="D201" s="18">
        <f t="shared" si="9"/>
        <v>3.035794184978484E-3</v>
      </c>
      <c r="E201" s="19">
        <f t="shared" si="10"/>
        <v>303579.41849784838</v>
      </c>
      <c r="F201" s="20">
        <f t="shared" si="11"/>
        <v>48572.706959655741</v>
      </c>
    </row>
    <row r="202" spans="1:6" x14ac:dyDescent="0.2">
      <c r="A202" s="25">
        <f>SUM(C199:C212)</f>
        <v>318.73519881230169</v>
      </c>
      <c r="B202" s="12" t="s">
        <v>229</v>
      </c>
      <c r="C202" s="17">
        <v>13.558345749111201</v>
      </c>
      <c r="D202" s="18">
        <f t="shared" si="9"/>
        <v>1.8465853216065218E-3</v>
      </c>
      <c r="E202" s="19">
        <f t="shared" si="10"/>
        <v>184658.53216065219</v>
      </c>
      <c r="F202" s="20">
        <f t="shared" si="11"/>
        <v>29545.365145704349</v>
      </c>
    </row>
    <row r="203" spans="1:6" x14ac:dyDescent="0.2">
      <c r="A203" s="26">
        <f>SUM(D199:D212)</f>
        <v>4.3410291380474329E-2</v>
      </c>
      <c r="B203" s="12" t="s">
        <v>78</v>
      </c>
      <c r="C203" s="17">
        <v>12.485680722265</v>
      </c>
      <c r="D203" s="18">
        <f t="shared" si="9"/>
        <v>1.7004932001760953E-3</v>
      </c>
      <c r="E203" s="19">
        <f t="shared" si="10"/>
        <v>170049.32001760954</v>
      </c>
      <c r="F203" s="20">
        <f t="shared" si="11"/>
        <v>27207.891202817525</v>
      </c>
    </row>
    <row r="204" spans="1:6" x14ac:dyDescent="0.2">
      <c r="B204" s="12" t="s">
        <v>230</v>
      </c>
      <c r="C204" s="17">
        <v>15.7349699673429</v>
      </c>
      <c r="D204" s="18">
        <f t="shared" si="9"/>
        <v>2.1430316880301989E-3</v>
      </c>
      <c r="E204" s="19">
        <f t="shared" si="10"/>
        <v>214303.16880301989</v>
      </c>
      <c r="F204" s="20">
        <f t="shared" si="11"/>
        <v>34288.507008483182</v>
      </c>
    </row>
    <row r="205" spans="1:6" x14ac:dyDescent="0.2">
      <c r="B205" s="12" t="s">
        <v>231</v>
      </c>
      <c r="C205" s="17">
        <v>29.2773007697465</v>
      </c>
      <c r="D205" s="18">
        <f t="shared" si="9"/>
        <v>3.9874358463839318E-3</v>
      </c>
      <c r="E205" s="19">
        <f t="shared" si="10"/>
        <v>398743.58463839319</v>
      </c>
      <c r="F205" s="20">
        <f t="shared" si="11"/>
        <v>63798.973542142907</v>
      </c>
    </row>
    <row r="206" spans="1:6" x14ac:dyDescent="0.2">
      <c r="B206" s="12" t="s">
        <v>232</v>
      </c>
      <c r="C206" s="17">
        <v>30.351279876584101</v>
      </c>
      <c r="D206" s="18">
        <f t="shared" si="9"/>
        <v>4.1337069395612396E-3</v>
      </c>
      <c r="E206" s="19">
        <f t="shared" si="10"/>
        <v>413370.69395612396</v>
      </c>
      <c r="F206" s="20">
        <f t="shared" si="11"/>
        <v>66139.311032979836</v>
      </c>
    </row>
    <row r="207" spans="1:6" x14ac:dyDescent="0.2">
      <c r="B207" s="12" t="s">
        <v>233</v>
      </c>
      <c r="C207" s="17">
        <v>34.905842162115</v>
      </c>
      <c r="D207" s="18">
        <f t="shared" si="9"/>
        <v>4.7540177074405247E-3</v>
      </c>
      <c r="E207" s="19">
        <f t="shared" si="10"/>
        <v>475401.77074405248</v>
      </c>
      <c r="F207" s="20">
        <f t="shared" si="11"/>
        <v>76064.283319048394</v>
      </c>
    </row>
    <row r="208" spans="1:6" x14ac:dyDescent="0.2">
      <c r="B208" s="12" t="s">
        <v>234</v>
      </c>
      <c r="C208" s="17">
        <v>38.983630868078002</v>
      </c>
      <c r="D208" s="18">
        <f t="shared" si="9"/>
        <v>5.3093940718128337E-3</v>
      </c>
      <c r="E208" s="19">
        <f t="shared" si="10"/>
        <v>530939.40718128334</v>
      </c>
      <c r="F208" s="20">
        <f t="shared" si="11"/>
        <v>84950.305149005333</v>
      </c>
    </row>
    <row r="209" spans="1:6" x14ac:dyDescent="0.2">
      <c r="B209" s="12" t="s">
        <v>235</v>
      </c>
      <c r="C209" s="17">
        <v>41.259263401862199</v>
      </c>
      <c r="D209" s="18">
        <f t="shared" si="9"/>
        <v>5.6193249226713631E-3</v>
      </c>
      <c r="E209" s="19">
        <f t="shared" si="10"/>
        <v>561932.49226713635</v>
      </c>
      <c r="F209" s="20">
        <f t="shared" si="11"/>
        <v>89909.198762741813</v>
      </c>
    </row>
    <row r="210" spans="1:6" x14ac:dyDescent="0.2">
      <c r="B210" s="12" t="s">
        <v>236</v>
      </c>
      <c r="C210" s="17">
        <v>13.2691499907853</v>
      </c>
      <c r="D210" s="18">
        <f t="shared" si="9"/>
        <v>1.8071981683153112E-3</v>
      </c>
      <c r="E210" s="19">
        <f t="shared" si="10"/>
        <v>180719.81683153112</v>
      </c>
      <c r="F210" s="20">
        <f t="shared" si="11"/>
        <v>28915.17069304498</v>
      </c>
    </row>
    <row r="211" spans="1:6" x14ac:dyDescent="0.2">
      <c r="B211" s="12" t="s">
        <v>94</v>
      </c>
      <c r="C211" s="17">
        <f>18.1651782560486/2</f>
        <v>9.0825891280242992</v>
      </c>
      <c r="D211" s="18">
        <f t="shared" si="9"/>
        <v>1.2370075285247908E-3</v>
      </c>
      <c r="E211" s="19">
        <f t="shared" si="10"/>
        <v>123700.75285247908</v>
      </c>
      <c r="F211" s="20">
        <f t="shared" si="11"/>
        <v>19792.120456396653</v>
      </c>
    </row>
    <row r="212" spans="1:6" x14ac:dyDescent="0.2">
      <c r="B212" s="12" t="s">
        <v>237</v>
      </c>
      <c r="C212" s="17">
        <v>21.325713383417</v>
      </c>
      <c r="D212" s="18">
        <f t="shared" si="9"/>
        <v>2.9044656358012608E-3</v>
      </c>
      <c r="E212" s="19">
        <f t="shared" si="10"/>
        <v>290446.56358012609</v>
      </c>
      <c r="F212" s="20">
        <f t="shared" si="11"/>
        <v>46471.450172820172</v>
      </c>
    </row>
    <row r="213" spans="1:6" x14ac:dyDescent="0.2">
      <c r="A213" s="23" t="s">
        <v>15</v>
      </c>
      <c r="B213" s="12" t="s">
        <v>238</v>
      </c>
      <c r="C213" s="17">
        <v>6.5996231003001005E-2</v>
      </c>
      <c r="D213" s="18">
        <f t="shared" si="9"/>
        <v>8.9883879424954032E-6</v>
      </c>
      <c r="E213" s="19">
        <f t="shared" si="10"/>
        <v>898.83879424954034</v>
      </c>
      <c r="F213" s="20">
        <f t="shared" si="11"/>
        <v>143.81420707992646</v>
      </c>
    </row>
    <row r="214" spans="1:6" x14ac:dyDescent="0.2">
      <c r="A214" s="24">
        <f>SUM(E213:E263)</f>
        <v>8839652.315518504</v>
      </c>
      <c r="B214" s="12" t="s">
        <v>239</v>
      </c>
      <c r="C214" s="17">
        <v>0</v>
      </c>
      <c r="D214" s="18">
        <f t="shared" si="9"/>
        <v>0</v>
      </c>
      <c r="E214" s="19">
        <f t="shared" ref="E214:E243" si="12">+D214*100000000</f>
        <v>0</v>
      </c>
      <c r="F214" s="20">
        <f t="shared" si="11"/>
        <v>0</v>
      </c>
    </row>
    <row r="215" spans="1:6" x14ac:dyDescent="0.2">
      <c r="A215" s="24">
        <f>SUM(F213:F263)</f>
        <v>1414344.3704829603</v>
      </c>
      <c r="B215" s="12" t="s">
        <v>240</v>
      </c>
      <c r="C215" s="17">
        <v>7.6922379737370301</v>
      </c>
      <c r="D215" s="18">
        <f t="shared" si="9"/>
        <v>1.0476479944862183E-3</v>
      </c>
      <c r="E215" s="19">
        <f t="shared" si="12"/>
        <v>104764.79944862182</v>
      </c>
      <c r="F215" s="20">
        <f t="shared" si="11"/>
        <v>16762.367911779493</v>
      </c>
    </row>
    <row r="216" spans="1:6" x14ac:dyDescent="0.2">
      <c r="A216" s="25">
        <f>SUM(C213:C263)</f>
        <v>649.0415633297755</v>
      </c>
      <c r="B216" s="12" t="s">
        <v>241</v>
      </c>
      <c r="C216" s="17">
        <v>26.6537345588963</v>
      </c>
      <c r="D216" s="18">
        <f t="shared" si="9"/>
        <v>3.630118003568454E-3</v>
      </c>
      <c r="E216" s="19">
        <f t="shared" si="12"/>
        <v>363011.80035684543</v>
      </c>
      <c r="F216" s="20">
        <f t="shared" si="11"/>
        <v>58081.888057095261</v>
      </c>
    </row>
    <row r="217" spans="1:6" x14ac:dyDescent="0.2">
      <c r="A217" s="26">
        <f>SUM(D213:D263)</f>
        <v>8.8396523155185022E-2</v>
      </c>
      <c r="B217" s="12" t="s">
        <v>242</v>
      </c>
      <c r="C217" s="17">
        <v>6.0705066517796098</v>
      </c>
      <c r="D217" s="18">
        <f t="shared" si="9"/>
        <v>8.267755289118378E-4</v>
      </c>
      <c r="E217" s="19">
        <f t="shared" si="12"/>
        <v>82677.552891183776</v>
      </c>
      <c r="F217" s="20">
        <f t="shared" si="11"/>
        <v>13228.408462589405</v>
      </c>
    </row>
    <row r="218" spans="1:6" x14ac:dyDescent="0.2">
      <c r="B218" s="12" t="s">
        <v>243</v>
      </c>
      <c r="C218" s="17">
        <v>1.1620779809344199</v>
      </c>
      <c r="D218" s="18">
        <f t="shared" si="9"/>
        <v>1.5826976106552774E-4</v>
      </c>
      <c r="E218" s="19">
        <f t="shared" si="12"/>
        <v>15826.976106552773</v>
      </c>
      <c r="F218" s="20">
        <f t="shared" si="11"/>
        <v>2532.3161770484439</v>
      </c>
    </row>
    <row r="219" spans="1:6" x14ac:dyDescent="0.2">
      <c r="B219" s="12" t="s">
        <v>244</v>
      </c>
      <c r="C219" s="17">
        <v>2.6766590827340702</v>
      </c>
      <c r="D219" s="18">
        <f t="shared" si="9"/>
        <v>3.6454885165069058E-4</v>
      </c>
      <c r="E219" s="19">
        <f t="shared" si="12"/>
        <v>36454.885165069056</v>
      </c>
      <c r="F219" s="20">
        <f t="shared" si="11"/>
        <v>5832.7816264110497</v>
      </c>
    </row>
    <row r="220" spans="1:6" x14ac:dyDescent="0.2">
      <c r="B220" s="12" t="s">
        <v>245</v>
      </c>
      <c r="C220" s="17">
        <v>33.123431913152501</v>
      </c>
      <c r="D220" s="18">
        <f t="shared" si="9"/>
        <v>4.5112614992924224E-3</v>
      </c>
      <c r="E220" s="19">
        <f t="shared" si="12"/>
        <v>451126.14992924227</v>
      </c>
      <c r="F220" s="20">
        <f t="shared" si="11"/>
        <v>72180.183988678764</v>
      </c>
    </row>
    <row r="221" spans="1:6" x14ac:dyDescent="0.2">
      <c r="B221" s="12" t="s">
        <v>246</v>
      </c>
      <c r="C221" s="17">
        <v>20.113464866705499</v>
      </c>
      <c r="D221" s="18">
        <f t="shared" si="9"/>
        <v>2.7393628748508345E-3</v>
      </c>
      <c r="E221" s="19">
        <f t="shared" si="12"/>
        <v>273936.28748508345</v>
      </c>
      <c r="F221" s="20">
        <f t="shared" si="11"/>
        <v>43829.805997613352</v>
      </c>
    </row>
    <row r="222" spans="1:6" x14ac:dyDescent="0.2">
      <c r="B222" s="12" t="s">
        <v>247</v>
      </c>
      <c r="C222" s="17">
        <v>0.11066071212687199</v>
      </c>
      <c r="D222" s="18">
        <f t="shared" si="9"/>
        <v>1.5071488105796548E-5</v>
      </c>
      <c r="E222" s="19">
        <f t="shared" si="12"/>
        <v>1507.1488105796548</v>
      </c>
      <c r="F222" s="20">
        <f t="shared" si="11"/>
        <v>241.14380969274478</v>
      </c>
    </row>
    <row r="223" spans="1:6" x14ac:dyDescent="0.2">
      <c r="B223" s="12" t="s">
        <v>248</v>
      </c>
      <c r="C223" s="17">
        <v>8.0775624136842197</v>
      </c>
      <c r="D223" s="18">
        <f t="shared" si="9"/>
        <v>1.1001274391049969E-3</v>
      </c>
      <c r="E223" s="19">
        <f t="shared" si="12"/>
        <v>110012.74391049969</v>
      </c>
      <c r="F223" s="20">
        <f t="shared" si="11"/>
        <v>17602.039025679951</v>
      </c>
    </row>
    <row r="224" spans="1:6" x14ac:dyDescent="0.2">
      <c r="B224" s="12" t="s">
        <v>249</v>
      </c>
      <c r="C224" s="17">
        <v>11.2501097500889</v>
      </c>
      <c r="D224" s="18">
        <f t="shared" si="9"/>
        <v>1.5322140263563059E-3</v>
      </c>
      <c r="E224" s="19">
        <f t="shared" si="12"/>
        <v>153221.4026356306</v>
      </c>
      <c r="F224" s="20">
        <f t="shared" si="11"/>
        <v>24515.424421700893</v>
      </c>
    </row>
    <row r="225" spans="2:6" x14ac:dyDescent="0.2">
      <c r="B225" s="12" t="s">
        <v>250</v>
      </c>
      <c r="C225" s="17">
        <v>0.78402673632678699</v>
      </c>
      <c r="D225" s="18">
        <f t="shared" si="9"/>
        <v>1.0678089273118134E-4</v>
      </c>
      <c r="E225" s="19">
        <f t="shared" si="12"/>
        <v>10678.089273118134</v>
      </c>
      <c r="F225" s="20">
        <f t="shared" si="11"/>
        <v>1708.4942836989014</v>
      </c>
    </row>
    <row r="226" spans="2:6" x14ac:dyDescent="0.2">
      <c r="B226" s="12" t="s">
        <v>251</v>
      </c>
      <c r="C226" s="17">
        <v>10.3886779878375</v>
      </c>
      <c r="D226" s="18">
        <f t="shared" si="9"/>
        <v>1.4148909194541715E-3</v>
      </c>
      <c r="E226" s="19">
        <f t="shared" si="12"/>
        <v>141489.09194541714</v>
      </c>
      <c r="F226" s="20">
        <f t="shared" si="11"/>
        <v>22638.254711266742</v>
      </c>
    </row>
    <row r="227" spans="2:6" x14ac:dyDescent="0.2">
      <c r="B227" s="12" t="s">
        <v>251</v>
      </c>
      <c r="C227" s="17">
        <v>1.5965125962784299</v>
      </c>
      <c r="D227" s="18">
        <f t="shared" si="9"/>
        <v>2.1743778928494473E-4</v>
      </c>
      <c r="E227" s="19">
        <f t="shared" si="12"/>
        <v>21743.778928494474</v>
      </c>
      <c r="F227" s="20">
        <f t="shared" si="11"/>
        <v>3479.0046285591156</v>
      </c>
    </row>
    <row r="228" spans="2:6" x14ac:dyDescent="0.2">
      <c r="B228" s="12" t="s">
        <v>252</v>
      </c>
      <c r="C228" s="17">
        <v>55.079171775932899</v>
      </c>
      <c r="D228" s="18">
        <f t="shared" si="9"/>
        <v>7.5015338898810182E-3</v>
      </c>
      <c r="E228" s="19">
        <f t="shared" si="12"/>
        <v>750153.38898810185</v>
      </c>
      <c r="F228" s="20">
        <f t="shared" si="11"/>
        <v>120024.54223809628</v>
      </c>
    </row>
    <row r="229" spans="2:6" x14ac:dyDescent="0.2">
      <c r="B229" s="12" t="s">
        <v>253</v>
      </c>
      <c r="C229" s="17">
        <v>34.000125715186797</v>
      </c>
      <c r="D229" s="18">
        <f t="shared" si="9"/>
        <v>4.6306632269320991E-3</v>
      </c>
      <c r="E229" s="19">
        <f t="shared" si="12"/>
        <v>463066.32269320992</v>
      </c>
      <c r="F229" s="20">
        <f t="shared" si="11"/>
        <v>74090.611630913583</v>
      </c>
    </row>
    <row r="230" spans="2:6" x14ac:dyDescent="0.2">
      <c r="B230" s="12" t="s">
        <v>254</v>
      </c>
      <c r="C230" s="17">
        <v>30.609035189556899</v>
      </c>
      <c r="D230" s="18">
        <f t="shared" si="9"/>
        <v>4.1688120465048989E-3</v>
      </c>
      <c r="E230" s="19">
        <f t="shared" si="12"/>
        <v>416881.2046504899</v>
      </c>
      <c r="F230" s="20">
        <f t="shared" si="11"/>
        <v>66700.992744078379</v>
      </c>
    </row>
    <row r="231" spans="2:6" x14ac:dyDescent="0.2">
      <c r="B231" s="12" t="s">
        <v>255</v>
      </c>
      <c r="C231" s="17">
        <v>0.96006046863266803</v>
      </c>
      <c r="D231" s="18">
        <f t="shared" si="9"/>
        <v>1.307558902860977E-4</v>
      </c>
      <c r="E231" s="19">
        <f t="shared" si="12"/>
        <v>13075.589028609769</v>
      </c>
      <c r="F231" s="20">
        <f t="shared" si="11"/>
        <v>2092.0942445775631</v>
      </c>
    </row>
    <row r="232" spans="2:6" x14ac:dyDescent="0.2">
      <c r="B232" s="12" t="s">
        <v>256</v>
      </c>
      <c r="C232" s="17">
        <v>3.6485678205130001E-3</v>
      </c>
      <c r="D232" s="18">
        <f t="shared" si="9"/>
        <v>4.96918422565442E-7</v>
      </c>
      <c r="E232" s="19">
        <f t="shared" si="12"/>
        <v>49.691842256544199</v>
      </c>
      <c r="F232" s="20">
        <f t="shared" si="11"/>
        <v>7.950694761047072</v>
      </c>
    </row>
    <row r="233" spans="2:6" x14ac:dyDescent="0.2">
      <c r="B233" s="12" t="s">
        <v>257</v>
      </c>
      <c r="C233" s="17">
        <v>6.4720630913130197</v>
      </c>
      <c r="D233" s="18">
        <f t="shared" si="9"/>
        <v>8.8146569840302216E-4</v>
      </c>
      <c r="E233" s="19">
        <f t="shared" si="12"/>
        <v>88146.569840302211</v>
      </c>
      <c r="F233" s="20">
        <f t="shared" si="11"/>
        <v>14103.451174448355</v>
      </c>
    </row>
    <row r="234" spans="2:6" x14ac:dyDescent="0.2">
      <c r="B234" s="12" t="s">
        <v>258</v>
      </c>
      <c r="C234" s="17">
        <v>26.912511451020698</v>
      </c>
      <c r="D234" s="18">
        <f t="shared" si="9"/>
        <v>3.6653622449685668E-3</v>
      </c>
      <c r="E234" s="19">
        <f t="shared" si="12"/>
        <v>366536.22449685668</v>
      </c>
      <c r="F234" s="20">
        <f t="shared" si="11"/>
        <v>58645.795919497068</v>
      </c>
    </row>
    <row r="235" spans="2:6" x14ac:dyDescent="0.2">
      <c r="B235" s="12" t="s">
        <v>259</v>
      </c>
      <c r="C235" s="17">
        <v>31.796285553434799</v>
      </c>
      <c r="D235" s="18">
        <f t="shared" si="9"/>
        <v>4.3305101721890487E-3</v>
      </c>
      <c r="E235" s="19">
        <f t="shared" si="12"/>
        <v>433051.01721890486</v>
      </c>
      <c r="F235" s="20">
        <f t="shared" si="11"/>
        <v>69288.162755024779</v>
      </c>
    </row>
    <row r="236" spans="2:6" x14ac:dyDescent="0.2">
      <c r="B236" s="12" t="s">
        <v>260</v>
      </c>
      <c r="C236" s="17">
        <v>3.18869837572583</v>
      </c>
      <c r="D236" s="18">
        <f t="shared" si="9"/>
        <v>4.3428628570206426E-4</v>
      </c>
      <c r="E236" s="19">
        <f t="shared" si="12"/>
        <v>43428.628570206427</v>
      </c>
      <c r="F236" s="20">
        <f t="shared" si="11"/>
        <v>6948.5805712330284</v>
      </c>
    </row>
    <row r="237" spans="2:6" x14ac:dyDescent="0.2">
      <c r="B237" s="12" t="s">
        <v>261</v>
      </c>
      <c r="C237" s="17">
        <v>12.775494105151701</v>
      </c>
      <c r="D237" s="18">
        <f t="shared" si="9"/>
        <v>1.7399644711369199E-3</v>
      </c>
      <c r="E237" s="19">
        <f t="shared" si="12"/>
        <v>173996.447113692</v>
      </c>
      <c r="F237" s="20">
        <f t="shared" si="11"/>
        <v>27839.431538190718</v>
      </c>
    </row>
    <row r="238" spans="2:6" x14ac:dyDescent="0.2">
      <c r="B238" s="12" t="s">
        <v>262</v>
      </c>
      <c r="C238" s="17">
        <v>23.6032131408721</v>
      </c>
      <c r="D238" s="18">
        <f t="shared" si="9"/>
        <v>3.2146507940721135E-3</v>
      </c>
      <c r="E238" s="19">
        <f t="shared" si="12"/>
        <v>321465.07940721133</v>
      </c>
      <c r="F238" s="20">
        <f t="shared" si="11"/>
        <v>51434.412705153816</v>
      </c>
    </row>
    <row r="239" spans="2:6" x14ac:dyDescent="0.2">
      <c r="B239" s="12" t="s">
        <v>263</v>
      </c>
      <c r="C239" s="17">
        <v>2.5924717421996001E-2</v>
      </c>
      <c r="D239" s="18">
        <f t="shared" si="9"/>
        <v>3.5308291692880661E-6</v>
      </c>
      <c r="E239" s="19">
        <f t="shared" si="12"/>
        <v>353.08291692880664</v>
      </c>
      <c r="F239" s="20">
        <f t="shared" si="11"/>
        <v>56.493266708609056</v>
      </c>
    </row>
    <row r="240" spans="2:6" x14ac:dyDescent="0.2">
      <c r="B240" s="12" t="s">
        <v>264</v>
      </c>
      <c r="C240" s="17">
        <v>0.57512393269734396</v>
      </c>
      <c r="D240" s="18">
        <f t="shared" si="9"/>
        <v>7.8329276437957149E-5</v>
      </c>
      <c r="E240" s="19">
        <f t="shared" si="12"/>
        <v>7832.9276437957151</v>
      </c>
      <c r="F240" s="20">
        <f t="shared" si="11"/>
        <v>1253.2684230073144</v>
      </c>
    </row>
    <row r="241" spans="2:6" x14ac:dyDescent="0.2">
      <c r="B241" s="12" t="s">
        <v>265</v>
      </c>
      <c r="C241" s="17">
        <v>5.5047413941542001E-2</v>
      </c>
      <c r="D241" s="18">
        <f t="shared" si="9"/>
        <v>7.4972086165831236E-6</v>
      </c>
      <c r="E241" s="19">
        <f t="shared" si="12"/>
        <v>749.7208616583124</v>
      </c>
      <c r="F241" s="20">
        <f t="shared" si="11"/>
        <v>119.95533786532998</v>
      </c>
    </row>
    <row r="242" spans="2:6" x14ac:dyDescent="0.2">
      <c r="B242" s="12" t="s">
        <v>266</v>
      </c>
      <c r="C242" s="17">
        <v>2.0026085445127202</v>
      </c>
      <c r="D242" s="18">
        <f t="shared" si="9"/>
        <v>2.727462193139164E-4</v>
      </c>
      <c r="E242" s="19">
        <f t="shared" si="12"/>
        <v>27274.621931391641</v>
      </c>
      <c r="F242" s="20">
        <f t="shared" si="11"/>
        <v>4363.9395090226626</v>
      </c>
    </row>
    <row r="243" spans="2:6" x14ac:dyDescent="0.2">
      <c r="B243" s="12" t="s">
        <v>267</v>
      </c>
      <c r="C243" s="17">
        <v>7.8821620868375</v>
      </c>
      <c r="D243" s="18">
        <f t="shared" si="9"/>
        <v>1.0735147990330381E-3</v>
      </c>
      <c r="E243" s="19">
        <f t="shared" si="12"/>
        <v>107351.47990330381</v>
      </c>
      <c r="F243" s="20">
        <f t="shared" si="11"/>
        <v>17176.23678452861</v>
      </c>
    </row>
    <row r="244" spans="2:6" x14ac:dyDescent="0.2">
      <c r="B244" s="12" t="s">
        <v>268</v>
      </c>
      <c r="C244" s="17">
        <v>2.7000056323594102</v>
      </c>
      <c r="D244" s="18">
        <f t="shared" si="9"/>
        <v>3.6772854603568862E-4</v>
      </c>
      <c r="E244" s="19">
        <f t="shared" ref="E244:E263" si="13">+D244*100000000</f>
        <v>36772.854603568863</v>
      </c>
      <c r="F244" s="20">
        <f t="shared" si="11"/>
        <v>5883.656736571018</v>
      </c>
    </row>
    <row r="245" spans="2:6" x14ac:dyDescent="0.2">
      <c r="B245" s="12" t="s">
        <v>269</v>
      </c>
      <c r="C245" s="17">
        <v>10.416977402223299</v>
      </c>
      <c r="D245" s="18">
        <f t="shared" si="9"/>
        <v>1.4187451716012893E-3</v>
      </c>
      <c r="E245" s="19">
        <f t="shared" si="13"/>
        <v>141874.51716012892</v>
      </c>
      <c r="F245" s="20">
        <f t="shared" si="11"/>
        <v>22699.922745620628</v>
      </c>
    </row>
    <row r="246" spans="2:6" x14ac:dyDescent="0.2">
      <c r="B246" s="12" t="s">
        <v>270</v>
      </c>
      <c r="C246" s="17">
        <v>8.6086994974470397</v>
      </c>
      <c r="D246" s="18">
        <f t="shared" si="9"/>
        <v>1.1724659058166614E-3</v>
      </c>
      <c r="E246" s="19">
        <f t="shared" si="13"/>
        <v>117246.59058166614</v>
      </c>
      <c r="F246" s="20">
        <f t="shared" si="11"/>
        <v>18759.454493066583</v>
      </c>
    </row>
    <row r="247" spans="2:6" x14ac:dyDescent="0.2">
      <c r="B247" s="12" t="s">
        <v>271</v>
      </c>
      <c r="C247" s="17">
        <v>1.9692758720179899</v>
      </c>
      <c r="D247" s="18">
        <f t="shared" si="9"/>
        <v>2.6820646019450311E-4</v>
      </c>
      <c r="E247" s="19">
        <f t="shared" si="13"/>
        <v>26820.646019450312</v>
      </c>
      <c r="F247" s="20">
        <f t="shared" si="11"/>
        <v>4291.3033631120497</v>
      </c>
    </row>
    <row r="248" spans="2:6" x14ac:dyDescent="0.2">
      <c r="B248" s="12" t="s">
        <v>272</v>
      </c>
      <c r="C248" s="17">
        <v>14.336611532052</v>
      </c>
      <c r="D248" s="18">
        <f t="shared" si="9"/>
        <v>1.9525815985624547E-3</v>
      </c>
      <c r="E248" s="19">
        <f t="shared" si="13"/>
        <v>195258.15985624547</v>
      </c>
      <c r="F248" s="20">
        <f t="shared" si="11"/>
        <v>31241.305576999275</v>
      </c>
    </row>
    <row r="249" spans="2:6" x14ac:dyDescent="0.2">
      <c r="B249" s="12" t="s">
        <v>273</v>
      </c>
      <c r="C249" s="17">
        <v>5.1581940735163201</v>
      </c>
      <c r="D249" s="18">
        <f t="shared" si="9"/>
        <v>7.025226851717799E-4</v>
      </c>
      <c r="E249" s="19">
        <f t="shared" si="13"/>
        <v>70252.268517177989</v>
      </c>
      <c r="F249" s="20">
        <f t="shared" si="11"/>
        <v>11240.362962748479</v>
      </c>
    </row>
    <row r="250" spans="2:6" x14ac:dyDescent="0.2">
      <c r="B250" s="12" t="s">
        <v>274</v>
      </c>
      <c r="C250" s="17">
        <v>6.6199497096303901</v>
      </c>
      <c r="D250" s="18">
        <f t="shared" si="9"/>
        <v>9.0160718643557099E-4</v>
      </c>
      <c r="E250" s="19">
        <f t="shared" si="13"/>
        <v>90160.718643557106</v>
      </c>
      <c r="F250" s="20">
        <f t="shared" si="11"/>
        <v>14425.714982969135</v>
      </c>
    </row>
    <row r="251" spans="2:6" x14ac:dyDescent="0.2">
      <c r="B251" s="12" t="s">
        <v>275</v>
      </c>
      <c r="C251" s="17">
        <v>1.9644896496347199</v>
      </c>
      <c r="D251" s="18">
        <f t="shared" si="9"/>
        <v>2.6755459836987967E-4</v>
      </c>
      <c r="E251" s="19">
        <f t="shared" si="13"/>
        <v>26755.459836987968</v>
      </c>
      <c r="F251" s="20">
        <f t="shared" si="11"/>
        <v>4280.8735739180747</v>
      </c>
    </row>
    <row r="252" spans="2:6" x14ac:dyDescent="0.2">
      <c r="B252" s="12" t="s">
        <v>276</v>
      </c>
      <c r="C252" s="17">
        <v>3.8633285949507101</v>
      </c>
      <c r="D252" s="18">
        <f t="shared" si="9"/>
        <v>5.2616786796769708E-4</v>
      </c>
      <c r="E252" s="19">
        <f t="shared" si="13"/>
        <v>52616.786796769709</v>
      </c>
      <c r="F252" s="20">
        <f t="shared" si="11"/>
        <v>8418.6858874831541</v>
      </c>
    </row>
    <row r="253" spans="2:6" x14ac:dyDescent="0.2">
      <c r="B253" s="12" t="s">
        <v>277</v>
      </c>
      <c r="C253" s="17">
        <v>0</v>
      </c>
      <c r="D253" s="18">
        <f t="shared" si="9"/>
        <v>0</v>
      </c>
      <c r="E253" s="19">
        <f t="shared" si="13"/>
        <v>0</v>
      </c>
      <c r="F253" s="20">
        <f t="shared" si="11"/>
        <v>0</v>
      </c>
    </row>
    <row r="254" spans="2:6" x14ac:dyDescent="0.2">
      <c r="B254" s="12" t="s">
        <v>278</v>
      </c>
      <c r="C254" s="17">
        <v>1.5064054348561E-2</v>
      </c>
      <c r="D254" s="18">
        <f t="shared" si="9"/>
        <v>2.051656017531427E-6</v>
      </c>
      <c r="E254" s="19">
        <f t="shared" si="13"/>
        <v>205.16560175314271</v>
      </c>
      <c r="F254" s="20">
        <f t="shared" si="11"/>
        <v>32.82649628050283</v>
      </c>
    </row>
    <row r="255" spans="2:6" x14ac:dyDescent="0.2">
      <c r="B255" s="12" t="s">
        <v>279</v>
      </c>
      <c r="C255" s="17">
        <v>8.4998698162291095</v>
      </c>
      <c r="D255" s="18">
        <f t="shared" si="9"/>
        <v>1.1576437958328294E-3</v>
      </c>
      <c r="E255" s="19">
        <f t="shared" si="13"/>
        <v>115764.37958328293</v>
      </c>
      <c r="F255" s="20">
        <f t="shared" si="11"/>
        <v>18522.300733325272</v>
      </c>
    </row>
    <row r="256" spans="2:6" x14ac:dyDescent="0.2">
      <c r="B256" s="12" t="s">
        <v>280</v>
      </c>
      <c r="C256" s="17">
        <v>21.8433346608739</v>
      </c>
      <c r="D256" s="18">
        <f t="shared" si="9"/>
        <v>2.9749633108709342E-3</v>
      </c>
      <c r="E256" s="19">
        <f t="shared" si="13"/>
        <v>297496.33108709339</v>
      </c>
      <c r="F256" s="20">
        <f t="shared" si="11"/>
        <v>47599.412973934945</v>
      </c>
    </row>
    <row r="257" spans="2:6" x14ac:dyDescent="0.2">
      <c r="B257" s="12" t="s">
        <v>281</v>
      </c>
      <c r="C257" s="17">
        <v>51.1893259697761</v>
      </c>
      <c r="D257" s="18">
        <f t="shared" si="9"/>
        <v>6.9717544977724562E-3</v>
      </c>
      <c r="E257" s="19">
        <f t="shared" si="13"/>
        <v>697175.44977724564</v>
      </c>
      <c r="F257" s="20">
        <f t="shared" si="11"/>
        <v>111548.0719643593</v>
      </c>
    </row>
    <row r="258" spans="2:6" x14ac:dyDescent="0.2">
      <c r="B258" s="12" t="s">
        <v>282</v>
      </c>
      <c r="C258" s="17">
        <v>0</v>
      </c>
      <c r="D258" s="18">
        <f t="shared" si="9"/>
        <v>0</v>
      </c>
      <c r="E258" s="19">
        <f t="shared" si="13"/>
        <v>0</v>
      </c>
      <c r="F258" s="20">
        <f t="shared" si="11"/>
        <v>0</v>
      </c>
    </row>
    <row r="259" spans="2:6" x14ac:dyDescent="0.2">
      <c r="B259" s="12" t="s">
        <v>283</v>
      </c>
      <c r="C259" s="17">
        <v>86.164509544700806</v>
      </c>
      <c r="D259" s="18">
        <f t="shared" ref="D259:D322" si="14">+C259/$C$265</f>
        <v>1.1735216191776183E-2</v>
      </c>
      <c r="E259" s="19">
        <f t="shared" si="13"/>
        <v>1173521.6191776183</v>
      </c>
      <c r="F259" s="20">
        <f t="shared" si="11"/>
        <v>187763.45906841892</v>
      </c>
    </row>
    <row r="260" spans="2:6" x14ac:dyDescent="0.2">
      <c r="B260" s="12" t="s">
        <v>284</v>
      </c>
      <c r="C260" s="17">
        <v>33.884628902731698</v>
      </c>
      <c r="D260" s="18">
        <f t="shared" ref="D260:D263" si="15">+C260/$C$265</f>
        <v>4.6149330838513398E-3</v>
      </c>
      <c r="E260" s="19">
        <f t="shared" si="13"/>
        <v>461493.30838513398</v>
      </c>
      <c r="F260" s="20">
        <f t="shared" ref="F260:F263" si="16">+D260*16000000</f>
        <v>73838.929341621435</v>
      </c>
    </row>
    <row r="261" spans="2:6" x14ac:dyDescent="0.2">
      <c r="B261" s="12" t="s">
        <v>285</v>
      </c>
      <c r="C261" s="17">
        <v>10.2545839634106</v>
      </c>
      <c r="D261" s="18">
        <f t="shared" si="15"/>
        <v>1.3966279202798E-3</v>
      </c>
      <c r="E261" s="19">
        <f t="shared" si="13"/>
        <v>139662.79202798</v>
      </c>
      <c r="F261" s="20">
        <f t="shared" si="16"/>
        <v>22346.046724476801</v>
      </c>
    </row>
    <row r="262" spans="2:6" x14ac:dyDescent="0.2">
      <c r="B262" s="12" t="s">
        <v>286</v>
      </c>
      <c r="C262" s="17">
        <v>15.8458785927106</v>
      </c>
      <c r="D262" s="18">
        <f t="shared" si="15"/>
        <v>2.1581369407972614E-3</v>
      </c>
      <c r="E262" s="19">
        <f t="shared" si="13"/>
        <v>215813.69407972615</v>
      </c>
      <c r="F262" s="20">
        <f t="shared" si="16"/>
        <v>34530.191052756185</v>
      </c>
    </row>
    <row r="263" spans="2:6" x14ac:dyDescent="0.2">
      <c r="B263" s="12" t="s">
        <v>287</v>
      </c>
      <c r="C263" s="17">
        <v>2.2758178530000002E-6</v>
      </c>
      <c r="D263" s="18">
        <f t="shared" si="15"/>
        <v>3.0995609049690723E-10</v>
      </c>
      <c r="E263" s="19">
        <f t="shared" si="13"/>
        <v>3.0995609049690724E-2</v>
      </c>
      <c r="F263" s="20">
        <f t="shared" si="16"/>
        <v>4.9592974479505158E-3</v>
      </c>
    </row>
    <row r="264" spans="2:6" x14ac:dyDescent="0.2">
      <c r="F264" s="19">
        <v>3.1119067060960577E-2</v>
      </c>
    </row>
    <row r="265" spans="2:6" x14ac:dyDescent="0.2">
      <c r="C265" s="21">
        <f>SUM(C3:C263)</f>
        <v>7342.3879148543729</v>
      </c>
      <c r="D265" s="21">
        <f>SUM(D3:D263)</f>
        <v>1.0000000000000009</v>
      </c>
      <c r="E265" s="22">
        <f>SUM(E2:E263)</f>
        <v>199999999.99999979</v>
      </c>
      <c r="F265" s="22">
        <f>SUM(F2:F263)</f>
        <v>31999999.999999989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D1CFFAC58694AAFF345B24F65395E" ma:contentTypeVersion="6" ma:contentTypeDescription="Create a new document." ma:contentTypeScope="" ma:versionID="0e0018866adee378d792741435c8a622">
  <xsd:schema xmlns:xsd="http://www.w3.org/2001/XMLSchema" xmlns:xs="http://www.w3.org/2001/XMLSchema" xmlns:p="http://schemas.microsoft.com/office/2006/metadata/properties" xmlns:ns2="af2f98e8-04a0-4df5-a93f-b0a1009fca71" targetNamespace="http://schemas.microsoft.com/office/2006/metadata/properties" ma:root="true" ma:fieldsID="76dfcddfce7c1ecea24ebf6518e5013b" ns2:_="">
    <xsd:import namespace="af2f98e8-04a0-4df5-a93f-b0a1009fca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f98e8-04a0-4df5-a93f-b0a1009fc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0999E-3710-4066-B17C-E17C15D991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84C31-B187-4D8B-834E-4D0EFAE01E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f2f98e8-04a0-4df5-a93f-b0a1009fca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4D8AD9-951F-4D9C-A4C4-472893A04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f98e8-04a0-4df5-a93f-b0a1009fc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CUDs</vt:lpstr>
      <vt:lpstr>Towns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Healy</dc:creator>
  <cp:keywords/>
  <dc:description/>
  <cp:lastModifiedBy>Fish, Robert</cp:lastModifiedBy>
  <cp:revision/>
  <dcterms:created xsi:type="dcterms:W3CDTF">2022-01-05T13:22:27Z</dcterms:created>
  <dcterms:modified xsi:type="dcterms:W3CDTF">2022-01-12T01:53:35Z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0x010100220D1CFFAC58694AAFF345B24F65395E</vt:lpwstr>
  </property>
</Properties>
</file>