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20" windowHeight="9540" activeTab="3"/>
  </bookViews>
  <sheets>
    <sheet name="Info" sheetId="1" r:id="rId1"/>
    <sheet name="Avoid Cost SNE" sheetId="2" r:id="rId2"/>
    <sheet name="Avoid Cost NNE" sheetId="3" r:id="rId3"/>
    <sheet name="Avoid Cost VT " sheetId="4" r:id="rId4"/>
  </sheets>
  <externalReferences>
    <externalReference r:id="rId7"/>
    <externalReference r:id="rId8"/>
  </externalReferences>
  <definedNames>
    <definedName name="Inflation_Rate">'[1]Info'!$D$50</definedName>
    <definedName name="Inflation_Rate_Conflict">'[2]Summary'!$E$10</definedName>
    <definedName name="mmbtu" localSheetId="2">#REF!</definedName>
    <definedName name="mmbtu" localSheetId="3">#REF!</definedName>
    <definedName name="mmbtu">#REF!</definedName>
    <definedName name="_xlnm.Print_Area" localSheetId="2">'Avoid Cost NNE'!$B$2:$AE$45</definedName>
    <definedName name="_xlnm.Print_Area" localSheetId="1">'Avoid Cost SNE'!$B$2:$AE$45</definedName>
    <definedName name="_xlnm.Print_Area" localSheetId="3">'Avoid Cost VT '!$B$2:$AE$45</definedName>
  </definedNames>
  <calcPr fullCalcOnLoad="1"/>
</workbook>
</file>

<file path=xl/sharedStrings.xml><?xml version="1.0" encoding="utf-8"?>
<sst xmlns="http://schemas.openxmlformats.org/spreadsheetml/2006/main" count="159" uniqueCount="52">
  <si>
    <t>Purpose:</t>
  </si>
  <si>
    <t>Sheet</t>
  </si>
  <si>
    <t>Description</t>
  </si>
  <si>
    <t>Author:</t>
  </si>
  <si>
    <t>Notes</t>
  </si>
  <si>
    <t>Project:</t>
  </si>
  <si>
    <t>Shortcuts</t>
  </si>
  <si>
    <t>Ctrl+Shift+C</t>
  </si>
  <si>
    <t>Ctrl+Shift+D</t>
  </si>
  <si>
    <t>Ctrl+Shift+S</t>
  </si>
  <si>
    <t>Convert all "CO2", "SO2", and "NOx" to proper subscripts</t>
  </si>
  <si>
    <t>Format selected cells to Header (i.e., bold, centered, wrapped)</t>
  </si>
  <si>
    <t>Open "Table of Contents" window to quickly swap between sheets</t>
  </si>
  <si>
    <t>Ctrl+Shift+A</t>
  </si>
  <si>
    <t>Format selected cells to comma seperated, no decimals (e.g., 100,000)</t>
  </si>
  <si>
    <t>Modifications:</t>
  </si>
  <si>
    <t>Date Modified:</t>
  </si>
  <si>
    <t>Modifier:</t>
  </si>
  <si>
    <t>Date Created:</t>
  </si>
  <si>
    <t>Info</t>
  </si>
  <si>
    <t>Contains information on the rest of the workbook.</t>
  </si>
  <si>
    <t>CAGR 2019-2028</t>
  </si>
  <si>
    <t>Values from 2029-2043 extrapolated from Compound Annual Growth Rate (2019-2028)</t>
  </si>
  <si>
    <t>(b)</t>
  </si>
  <si>
    <t>Real (constant $) riskless annual rate of return:</t>
  </si>
  <si>
    <t>(a)</t>
  </si>
  <si>
    <t>Levelized (2014-2024)</t>
  </si>
  <si>
    <t>Levelized (2014-2028)</t>
  </si>
  <si>
    <t>Levelized (2014-2023)</t>
  </si>
  <si>
    <t>All</t>
  </si>
  <si>
    <t>Heating</t>
  </si>
  <si>
    <t>Non Heating</t>
  </si>
  <si>
    <t>Hot Water</t>
  </si>
  <si>
    <t>Year</t>
  </si>
  <si>
    <t>ALL RETAIL END USES</t>
  </si>
  <si>
    <t>COMMERCIAL &amp; INDUSTRIAL</t>
  </si>
  <si>
    <t>RESIDENTIAL</t>
  </si>
  <si>
    <t>Avoided Cost of Natural Gas Delivered to Retail Customers by End Use for Southern New England (SNE) Assuming No Avoidable Retail Margin (2013$/MMBtu)</t>
  </si>
  <si>
    <t>Avoided Cost of Natural Gas Delivered to Retail Customers by End Use for Southern New England (SNE) Assuming Some Avoidable Retail Margin (2013$/MMBtu)</t>
  </si>
  <si>
    <t>Avoided Cost of Natural Gas Delivered to Retail Customers by End Use for Northern New England (NNE) Assuming No Avoidable Retail Margin (2013$/MMBtu)</t>
  </si>
  <si>
    <t>Avoided Cost of Natural Gas Delivered to Retail Customers by End Use for Northern New England (NNE) Assuming Some Avoidable Retail Margin (2013$/MMBtu)</t>
  </si>
  <si>
    <t>Avoided Cost of Natural Gas Delivered to Retail Customers by End Use for Vermont (VT) Assuming No Avoidable Retail Margin (2013$/MMBtu)</t>
  </si>
  <si>
    <t>Avoided Cost of Natural Gas Delivered to Retail Customers by End Use for Vermont (VT) Assuming Some Avoidable Retail Margin (2013$/MMBtu)</t>
  </si>
  <si>
    <t>Avoid Cost SNE</t>
  </si>
  <si>
    <t>Avoid Cost NNE</t>
  </si>
  <si>
    <t xml:space="preserve">Avoid Cost VT </t>
  </si>
  <si>
    <t>Appendix C-1 and C-2</t>
  </si>
  <si>
    <t>Appendix C-3 and C-4</t>
  </si>
  <si>
    <t>Appendix C-5 and C-6</t>
  </si>
  <si>
    <t>AESC 2013</t>
  </si>
  <si>
    <t>Appendix C as Workbooks</t>
  </si>
  <si>
    <t>MC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</si>
</sst>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0"/>
      <name val="Arial"/>
      <family val="0"/>
    </font>
    <font>
      <sz val="11"/>
      <color indexed="8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u val="single"/>
      <sz val="11"/>
      <name val="Helvetica"/>
      <family val="2"/>
    </font>
    <font>
      <sz val="10"/>
      <name val="Helvetic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Helvetica"/>
      <family val="2"/>
    </font>
    <font>
      <b/>
      <sz val="13"/>
      <color indexed="57"/>
      <name val="Helvetica"/>
      <family val="2"/>
    </font>
    <font>
      <b/>
      <sz val="11"/>
      <color indexed="57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19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10"/>
      <name val="Helvetica"/>
      <family val="2"/>
    </font>
    <font>
      <sz val="11"/>
      <color indexed="10"/>
      <name val="Helvetica"/>
      <family val="2"/>
    </font>
    <font>
      <b/>
      <sz val="11"/>
      <color indexed="9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Cambri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hair">
        <color theme="0" tint="-0.24993999302387238"/>
      </top>
      <bottom style="thin"/>
    </border>
    <border>
      <left/>
      <right style="thin"/>
      <top style="hair">
        <color theme="0" tint="-0.24993999302387238"/>
      </top>
      <bottom style="thin"/>
    </border>
    <border>
      <left/>
      <right/>
      <top style="hair">
        <color theme="0" tint="-0.24993999302387238"/>
      </top>
      <bottom style="thin"/>
    </border>
    <border>
      <left style="thin"/>
      <right/>
      <top style="hair">
        <color theme="0" tint="-0.24993999302387238"/>
      </top>
      <bottom style="thin"/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/>
      <right style="thin"/>
      <top style="thin"/>
      <bottom style="hair">
        <color theme="0" tint="-0.24993999302387238"/>
      </bottom>
    </border>
    <border>
      <left/>
      <right/>
      <top style="thin"/>
      <bottom style="hair">
        <color theme="0" tint="-0.24993999302387238"/>
      </bottom>
    </border>
    <border>
      <left style="thin"/>
      <right/>
      <top style="thin"/>
      <bottom style="hair">
        <color theme="0" tint="-0.24993999302387238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>
      <alignment horizontal="center" wrapText="1"/>
      <protection/>
    </xf>
    <xf numFmtId="0" fontId="7" fillId="0" borderId="0" applyNumberFormat="0" applyFill="0" applyBorder="0">
      <alignment horizontal="center" wrapText="1"/>
      <protection/>
    </xf>
    <xf numFmtId="2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44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2" fillId="0" borderId="0" xfId="44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0" xfId="58">
      <alignment/>
      <protection/>
    </xf>
    <xf numFmtId="0" fontId="24" fillId="0" borderId="0" xfId="58" applyAlignment="1">
      <alignment horizontal="center"/>
      <protection/>
    </xf>
    <xf numFmtId="0" fontId="24" fillId="33" borderId="10" xfId="58" applyFill="1" applyBorder="1">
      <alignment/>
      <protection/>
    </xf>
    <xf numFmtId="0" fontId="24" fillId="33" borderId="11" xfId="58" applyFill="1" applyBorder="1" applyAlignment="1">
      <alignment horizontal="center"/>
      <protection/>
    </xf>
    <xf numFmtId="0" fontId="24" fillId="33" borderId="11" xfId="58" applyFill="1" applyBorder="1" applyAlignment="1">
      <alignment horizontal="left"/>
      <protection/>
    </xf>
    <xf numFmtId="0" fontId="24" fillId="33" borderId="12" xfId="58" applyFill="1" applyBorder="1">
      <alignment/>
      <protection/>
    </xf>
    <xf numFmtId="0" fontId="24" fillId="0" borderId="0" xfId="58" applyBorder="1">
      <alignment/>
      <protection/>
    </xf>
    <xf numFmtId="0" fontId="24" fillId="33" borderId="13" xfId="58" applyFill="1" applyBorder="1">
      <alignment/>
      <protection/>
    </xf>
    <xf numFmtId="0" fontId="24" fillId="33" borderId="0" xfId="58" applyFill="1" applyBorder="1" applyAlignment="1">
      <alignment horizontal="center"/>
      <protection/>
    </xf>
    <xf numFmtId="10" fontId="24" fillId="33" borderId="0" xfId="58" applyNumberFormat="1" applyFill="1" applyBorder="1" applyAlignment="1">
      <alignment horizontal="center"/>
      <protection/>
    </xf>
    <xf numFmtId="0" fontId="24" fillId="33" borderId="0" xfId="58" applyFill="1" applyBorder="1" applyAlignment="1">
      <alignment horizontal="left"/>
      <protection/>
    </xf>
    <xf numFmtId="0" fontId="24" fillId="33" borderId="0" xfId="58" applyFill="1" applyBorder="1" applyAlignment="1">
      <alignment horizontal="right" wrapText="1"/>
      <protection/>
    </xf>
    <xf numFmtId="0" fontId="24" fillId="33" borderId="14" xfId="58" applyFill="1" applyBorder="1" applyAlignment="1">
      <alignment horizontal="right" wrapText="1"/>
      <protection/>
    </xf>
    <xf numFmtId="2" fontId="24" fillId="33" borderId="15" xfId="58" applyNumberFormat="1" applyFill="1" applyBorder="1" applyAlignment="1">
      <alignment horizontal="center"/>
      <protection/>
    </xf>
    <xf numFmtId="2" fontId="24" fillId="33" borderId="0" xfId="58" applyNumberFormat="1" applyFill="1" applyBorder="1" applyAlignment="1">
      <alignment horizontal="center"/>
      <protection/>
    </xf>
    <xf numFmtId="2" fontId="24" fillId="33" borderId="16" xfId="58" applyNumberFormat="1" applyFill="1" applyBorder="1" applyAlignment="1">
      <alignment horizontal="center"/>
      <protection/>
    </xf>
    <xf numFmtId="2" fontId="24" fillId="33" borderId="17" xfId="58" applyNumberFormat="1" applyFill="1" applyBorder="1" applyAlignment="1">
      <alignment horizontal="center"/>
      <protection/>
    </xf>
    <xf numFmtId="2" fontId="24" fillId="33" borderId="18" xfId="58" applyNumberFormat="1" applyFill="1" applyBorder="1" applyAlignment="1">
      <alignment horizontal="center"/>
      <protection/>
    </xf>
    <xf numFmtId="2" fontId="24" fillId="0" borderId="0" xfId="58" applyNumberFormat="1">
      <alignment/>
      <protection/>
    </xf>
    <xf numFmtId="2" fontId="24" fillId="33" borderId="13" xfId="58" applyNumberFormat="1" applyFill="1" applyBorder="1">
      <alignment/>
      <protection/>
    </xf>
    <xf numFmtId="2" fontId="24" fillId="33" borderId="19" xfId="58" applyNumberFormat="1" applyFill="1" applyBorder="1" applyAlignment="1">
      <alignment horizontal="center"/>
      <protection/>
    </xf>
    <xf numFmtId="2" fontId="24" fillId="33" borderId="20" xfId="58" applyNumberFormat="1" applyFill="1" applyBorder="1" applyAlignment="1">
      <alignment horizontal="center"/>
      <protection/>
    </xf>
    <xf numFmtId="2" fontId="24" fillId="33" borderId="21" xfId="58" applyNumberFormat="1" applyFill="1" applyBorder="1" applyAlignment="1">
      <alignment horizontal="center"/>
      <protection/>
    </xf>
    <xf numFmtId="2" fontId="24" fillId="33" borderId="22" xfId="58" applyNumberFormat="1" applyFill="1" applyBorder="1" applyAlignment="1">
      <alignment horizontal="center"/>
      <protection/>
    </xf>
    <xf numFmtId="2" fontId="24" fillId="33" borderId="0" xfId="58" applyNumberFormat="1" applyFill="1" applyBorder="1">
      <alignment/>
      <protection/>
    </xf>
    <xf numFmtId="0" fontId="24" fillId="33" borderId="0" xfId="58" applyFill="1" applyBorder="1">
      <alignment/>
      <protection/>
    </xf>
    <xf numFmtId="2" fontId="24" fillId="33" borderId="23" xfId="58" applyNumberFormat="1" applyFill="1" applyBorder="1" applyAlignment="1">
      <alignment horizontal="center"/>
      <protection/>
    </xf>
    <xf numFmtId="2" fontId="24" fillId="33" borderId="24" xfId="58" applyNumberFormat="1" applyFill="1" applyBorder="1" applyAlignment="1">
      <alignment horizontal="center"/>
      <protection/>
    </xf>
    <xf numFmtId="2" fontId="24" fillId="33" borderId="25" xfId="58" applyNumberFormat="1" applyFill="1" applyBorder="1" applyAlignment="1">
      <alignment horizontal="center"/>
      <protection/>
    </xf>
    <xf numFmtId="2" fontId="24" fillId="33" borderId="26" xfId="58" applyNumberFormat="1" applyFill="1" applyBorder="1" applyAlignment="1">
      <alignment horizontal="center"/>
      <protection/>
    </xf>
    <xf numFmtId="0" fontId="24" fillId="33" borderId="0" xfId="58" applyNumberFormat="1" applyFill="1" applyBorder="1" applyAlignment="1">
      <alignment horizontal="center"/>
      <protection/>
    </xf>
    <xf numFmtId="2" fontId="24" fillId="33" borderId="14" xfId="58" applyNumberFormat="1" applyFill="1" applyBorder="1">
      <alignment/>
      <protection/>
    </xf>
    <xf numFmtId="0" fontId="24" fillId="33" borderId="14" xfId="58" applyFill="1" applyBorder="1">
      <alignment/>
      <protection/>
    </xf>
    <xf numFmtId="0" fontId="24" fillId="33" borderId="0" xfId="58" applyFill="1" applyBorder="1" applyAlignment="1">
      <alignment horizontal="center" wrapText="1"/>
      <protection/>
    </xf>
    <xf numFmtId="0" fontId="24" fillId="33" borderId="10" xfId="58" applyFill="1" applyBorder="1" applyAlignment="1">
      <alignment horizontal="center" wrapText="1"/>
      <protection/>
    </xf>
    <xf numFmtId="0" fontId="24" fillId="33" borderId="11" xfId="58" applyFill="1" applyBorder="1" applyAlignment="1">
      <alignment horizontal="center" wrapText="1"/>
      <protection/>
    </xf>
    <xf numFmtId="0" fontId="24" fillId="33" borderId="12" xfId="58" applyFill="1" applyBorder="1" applyAlignment="1">
      <alignment horizontal="center" wrapText="1"/>
      <protection/>
    </xf>
    <xf numFmtId="0" fontId="24" fillId="33" borderId="27" xfId="58" applyFill="1" applyBorder="1">
      <alignment/>
      <protection/>
    </xf>
    <xf numFmtId="0" fontId="24" fillId="33" borderId="28" xfId="58" applyFill="1" applyBorder="1" applyAlignment="1">
      <alignment horizontal="center"/>
      <protection/>
    </xf>
    <xf numFmtId="0" fontId="24" fillId="33" borderId="29" xfId="58" applyFill="1" applyBorder="1">
      <alignment/>
      <protection/>
    </xf>
    <xf numFmtId="2" fontId="24" fillId="0" borderId="0" xfId="58" applyNumberFormat="1" applyAlignment="1">
      <alignment horizontal="center"/>
      <protection/>
    </xf>
    <xf numFmtId="14" fontId="2" fillId="0" borderId="0" xfId="0" applyNumberFormat="1" applyFont="1" applyAlignment="1">
      <alignment horizontal="left"/>
    </xf>
    <xf numFmtId="0" fontId="24" fillId="0" borderId="0" xfId="58" applyAlignment="1">
      <alignment horizontal="center" wrapText="1"/>
      <protection/>
    </xf>
    <xf numFmtId="0" fontId="24" fillId="0" borderId="11" xfId="58" applyBorder="1" applyAlignment="1">
      <alignment horizontal="center" wrapText="1"/>
      <protection/>
    </xf>
    <xf numFmtId="0" fontId="24" fillId="33" borderId="30" xfId="58" applyFill="1" applyBorder="1" applyAlignment="1">
      <alignment horizontal="center"/>
      <protection/>
    </xf>
    <xf numFmtId="0" fontId="24" fillId="33" borderId="31" xfId="58" applyFill="1" applyBorder="1" applyAlignment="1">
      <alignment horizontal="center"/>
      <protection/>
    </xf>
    <xf numFmtId="0" fontId="24" fillId="33" borderId="32" xfId="58" applyFill="1" applyBorder="1" applyAlignment="1">
      <alignment horizontal="center"/>
      <protection/>
    </xf>
    <xf numFmtId="0" fontId="24" fillId="33" borderId="33" xfId="58" applyFill="1" applyBorder="1" applyAlignment="1">
      <alignment horizontal="center" wrapText="1"/>
      <protection/>
    </xf>
    <xf numFmtId="0" fontId="24" fillId="33" borderId="34" xfId="58" applyFill="1" applyBorder="1" applyAlignment="1">
      <alignment horizontal="center" wrapText="1"/>
      <protection/>
    </xf>
    <xf numFmtId="0" fontId="24" fillId="33" borderId="14" xfId="58" applyFill="1" applyBorder="1" applyAlignment="1">
      <alignment horizontal="right" wrapText="1"/>
      <protection/>
    </xf>
    <xf numFmtId="0" fontId="24" fillId="33" borderId="0" xfId="58" applyFill="1" applyBorder="1" applyAlignment="1">
      <alignment horizontal="right" wrapText="1"/>
      <protection/>
    </xf>
    <xf numFmtId="2" fontId="24" fillId="33" borderId="14" xfId="58" applyNumberFormat="1" applyFill="1" applyBorder="1" applyAlignment="1">
      <alignment horizontal="right" wrapText="1"/>
      <protection/>
    </xf>
    <xf numFmtId="2" fontId="24" fillId="33" borderId="0" xfId="58" applyNumberFormat="1" applyFill="1" applyBorder="1" applyAlignment="1">
      <alignment horizontal="right" wrapText="1"/>
      <protection/>
    </xf>
  </cellXfs>
  <cellStyles count="64">
    <cellStyle name="Normal" xfId="0"/>
    <cellStyle name="_x0013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te" xfId="62"/>
    <cellStyle name="Output" xfId="63"/>
    <cellStyle name="Percent" xfId="64"/>
    <cellStyle name="Percent 2" xfId="65"/>
    <cellStyle name="Percent 4 2" xfId="66"/>
    <cellStyle name="Style 29" xfId="67"/>
    <cellStyle name="Style 29 2" xfId="68"/>
    <cellStyle name="Style 35" xfId="69"/>
    <cellStyle name="Style 36" xfId="70"/>
    <cellStyle name="Table" xfId="71"/>
    <cellStyle name="Title" xfId="72"/>
    <cellStyle name="Total" xfId="73"/>
    <cellStyle name="Warning Text" xfId="74"/>
    <cellStyle name="桁区切り [0.00]_NG price &amp; consumption-2007-06-01" xfId="75"/>
    <cellStyle name="桁区切り_NG price &amp; consumption-2007-06-01" xfId="76"/>
    <cellStyle name="標準_NG price &amp; consumption-2007-06-0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ynapseenergyeconomics.basecamphq.com/13-029%20AESC%202013/Task_5_Draft_Report/Workbooks/Chapter_2_NatGas/Gas%20Price%20Forecast%20and%20Supply%20Summary%20-%20AESC%206-14-1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.0.97\09-020%20AESC%20Avoided%20Costs%202009\Deliverables%20Sent%20to%20Client%20and%20Feedback\Task%203%20Deliverables\Common%20Financial%20Parameters%202009-04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ecent Forecasts"/>
      <sheetName val="AEO 2013 vs AEO 2012 HH NE"/>
      <sheetName val="Chart 2.1"/>
      <sheetName val="Chart 2.9"/>
      <sheetName val="Chart 2.13"/>
      <sheetName val="ExecSummChart"/>
      <sheetName val="Compare Cases"/>
      <sheetName val="AESC 2011, History"/>
      <sheetName val="NYMEX"/>
      <sheetName val="HH Delivered Prices"/>
      <sheetName val="TPH Breakeven"/>
      <sheetName val="Deflator"/>
      <sheetName val="Spot Prices (NGW)"/>
      <sheetName val="Rig Count vs HH"/>
      <sheetName val="Oil &amp; Gas Rig Count"/>
      <sheetName val="US Production"/>
      <sheetName val="Fracturing Cost"/>
      <sheetName val="GDP Def"/>
      <sheetName val="Wellhead Prices"/>
      <sheetName val="G&amp;A"/>
      <sheetName val="High Low"/>
      <sheetName val="Ex AEO Projections"/>
      <sheetName val="Levelized Cost"/>
    </sheetNames>
    <sheetDataSet>
      <sheetData sheetId="0">
        <row r="50">
          <cell r="D50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ummary"/>
      <sheetName val="Deflator"/>
      <sheetName val="T-Bills"/>
      <sheetName val="BEA IPD"/>
      <sheetName val="Deflator comparison"/>
    </sheetNames>
    <sheetDataSet>
      <sheetData sheetId="1">
        <row r="10">
          <cell r="E10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ysClr val="window" lastClr="FFFFFF"/>
      </a:lt1>
      <a:dk2>
        <a:srgbClr val="205867"/>
      </a:dk2>
      <a:lt2>
        <a:srgbClr val="B7DEE8"/>
      </a:lt2>
      <a:accent1>
        <a:srgbClr val="205867"/>
      </a:accent1>
      <a:accent2>
        <a:srgbClr val="FFCC00"/>
      </a:accent2>
      <a:accent3>
        <a:srgbClr val="B7DEE8"/>
      </a:accent3>
      <a:accent4>
        <a:srgbClr val="FFFF99"/>
      </a:accent4>
      <a:accent5>
        <a:srgbClr val="31869B"/>
      </a:accent5>
      <a:accent6>
        <a:srgbClr val="FFCC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2"/>
  <sheetViews>
    <sheetView zoomScale="85" zoomScaleNormal="85" zoomScalePageLayoutView="0" workbookViewId="0" topLeftCell="A1">
      <selection activeCell="H28" sqref="H28"/>
    </sheetView>
  </sheetViews>
  <sheetFormatPr defaultColWidth="9.140625" defaultRowHeight="12.75"/>
  <cols>
    <col min="1" max="1" width="2.7109375" style="1" customWidth="1"/>
    <col min="2" max="2" width="15.28125" style="1" customWidth="1"/>
    <col min="3" max="3" width="57.28125" style="1" bestFit="1" customWidth="1"/>
    <col min="4" max="16384" width="9.140625" style="1" customWidth="1"/>
  </cols>
  <sheetData>
    <row r="2" spans="2:3" ht="15">
      <c r="B2" s="2" t="s">
        <v>0</v>
      </c>
      <c r="C2" s="3" t="s">
        <v>50</v>
      </c>
    </row>
    <row r="3" spans="2:3" ht="15">
      <c r="B3" s="2" t="s">
        <v>5</v>
      </c>
      <c r="C3" s="3" t="s">
        <v>49</v>
      </c>
    </row>
    <row r="4" spans="2:3" ht="14.25">
      <c r="B4" s="2"/>
      <c r="C4" s="4"/>
    </row>
    <row r="5" spans="2:3" ht="14.25">
      <c r="B5" s="5" t="s">
        <v>18</v>
      </c>
      <c r="C5" s="55">
        <v>41466</v>
      </c>
    </row>
    <row r="6" spans="2:3" ht="14.25">
      <c r="B6" s="5" t="s">
        <v>3</v>
      </c>
      <c r="C6" s="4" t="s">
        <v>51</v>
      </c>
    </row>
    <row r="7" spans="2:3" ht="14.25">
      <c r="B7" s="5"/>
      <c r="C7" s="4"/>
    </row>
    <row r="8" spans="2:3" ht="14.25">
      <c r="B8" s="5" t="s">
        <v>16</v>
      </c>
      <c r="C8" s="4"/>
    </row>
    <row r="9" spans="2:3" ht="14.25">
      <c r="B9" s="5" t="s">
        <v>17</v>
      </c>
      <c r="C9" s="4"/>
    </row>
    <row r="10" spans="2:3" ht="14.25">
      <c r="B10" s="5" t="s">
        <v>15</v>
      </c>
      <c r="C10" s="4"/>
    </row>
    <row r="11" spans="2:3" ht="14.25">
      <c r="B11" s="6"/>
      <c r="C11" s="4"/>
    </row>
    <row r="12" spans="2:3" ht="14.25">
      <c r="B12" s="7" t="s">
        <v>1</v>
      </c>
      <c r="C12" s="8" t="s">
        <v>2</v>
      </c>
    </row>
    <row r="13" spans="2:3" ht="14.25">
      <c r="B13" s="13" t="s">
        <v>19</v>
      </c>
      <c r="C13" s="4" t="s">
        <v>20</v>
      </c>
    </row>
    <row r="14" spans="2:3" ht="14.25">
      <c r="B14" s="13" t="s">
        <v>43</v>
      </c>
      <c r="C14" s="4" t="s">
        <v>46</v>
      </c>
    </row>
    <row r="15" spans="2:3" ht="14.25">
      <c r="B15" s="13" t="s">
        <v>44</v>
      </c>
      <c r="C15" s="4" t="s">
        <v>47</v>
      </c>
    </row>
    <row r="16" spans="2:3" ht="14.25">
      <c r="B16" s="13" t="s">
        <v>45</v>
      </c>
      <c r="C16" s="4" t="s">
        <v>48</v>
      </c>
    </row>
    <row r="17" spans="2:3" ht="14.25">
      <c r="B17" s="13"/>
      <c r="C17" s="4"/>
    </row>
    <row r="18" spans="2:3" ht="14.25">
      <c r="B18" s="13"/>
      <c r="C18" s="4"/>
    </row>
    <row r="19" spans="2:3" ht="14.25">
      <c r="B19" s="13"/>
      <c r="C19" s="4"/>
    </row>
    <row r="20" spans="2:3" ht="14.25">
      <c r="B20" s="13"/>
      <c r="C20" s="4"/>
    </row>
    <row r="21" spans="2:3" ht="14.25">
      <c r="B21" s="13"/>
      <c r="C21" s="4"/>
    </row>
    <row r="22" spans="2:3" ht="14.25">
      <c r="B22" s="7" t="s">
        <v>4</v>
      </c>
      <c r="C22" s="10"/>
    </row>
    <row r="23" spans="2:3" ht="14.25">
      <c r="B23" s="9"/>
      <c r="C23" s="6"/>
    </row>
    <row r="24" spans="2:3" ht="14.25">
      <c r="B24" s="9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7" t="s">
        <v>6</v>
      </c>
      <c r="C28" s="6"/>
    </row>
    <row r="29" spans="2:3" ht="14.25">
      <c r="B29" s="11" t="s">
        <v>7</v>
      </c>
      <c r="C29" s="12" t="s">
        <v>10</v>
      </c>
    </row>
    <row r="30" spans="2:3" ht="14.25">
      <c r="B30" s="11" t="s">
        <v>8</v>
      </c>
      <c r="C30" s="12" t="s">
        <v>11</v>
      </c>
    </row>
    <row r="31" spans="2:3" ht="14.25">
      <c r="B31" s="11" t="s">
        <v>9</v>
      </c>
      <c r="C31" s="12" t="s">
        <v>12</v>
      </c>
    </row>
    <row r="32" spans="2:3" ht="14.25">
      <c r="B32" s="11" t="s">
        <v>13</v>
      </c>
      <c r="C32" s="12" t="s">
        <v>14</v>
      </c>
    </row>
  </sheetData>
  <sheetProtection/>
  <printOptions gridLines="1"/>
  <pageMargins left="0.5" right="0.5" top="0.5" bottom="0.5" header="0.25" footer="0.25"/>
  <pageSetup fitToHeight="1" fitToWidth="1" horizontalDpi="600" verticalDpi="600" orientation="portrait" r:id="rId2"/>
  <headerFooter alignWithMargins="0">
    <oddHeader>&amp;C&amp;A</oddHeader>
    <oddFooter>&amp;L&amp;F&amp;CPage &amp;P of &amp;N&amp;R&amp;T  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9"/>
  <sheetViews>
    <sheetView view="pageBreakPreview" zoomScale="60" zoomScalePageLayoutView="0" workbookViewId="0" topLeftCell="A1">
      <selection activeCell="AJ43" sqref="AJ43"/>
    </sheetView>
  </sheetViews>
  <sheetFormatPr defaultColWidth="9.140625" defaultRowHeight="12.75"/>
  <cols>
    <col min="1" max="1" width="9.140625" style="14" customWidth="1"/>
    <col min="2" max="2" width="2.7109375" style="14" customWidth="1"/>
    <col min="3" max="3" width="8.28125" style="15" customWidth="1"/>
    <col min="4" max="4" width="2.7109375" style="15" customWidth="1"/>
    <col min="5" max="8" width="8.7109375" style="15" customWidth="1"/>
    <col min="9" max="9" width="2.7109375" style="15" customWidth="1"/>
    <col min="10" max="12" width="8.7109375" style="15" customWidth="1"/>
    <col min="13" max="13" width="2.7109375" style="15" customWidth="1"/>
    <col min="14" max="14" width="9.140625" style="15" customWidth="1"/>
    <col min="15" max="15" width="2.7109375" style="14" customWidth="1"/>
    <col min="16" max="17" width="9.140625" style="14" customWidth="1"/>
    <col min="18" max="18" width="2.7109375" style="14" customWidth="1"/>
    <col min="19" max="19" width="9.140625" style="15" customWidth="1"/>
    <col min="20" max="20" width="2.7109375" style="15" customWidth="1"/>
    <col min="21" max="24" width="8.7109375" style="15" customWidth="1"/>
    <col min="25" max="25" width="2.7109375" style="15" customWidth="1"/>
    <col min="26" max="28" width="8.7109375" style="15" customWidth="1"/>
    <col min="29" max="29" width="2.7109375" style="15" customWidth="1"/>
    <col min="30" max="30" width="9.140625" style="15" customWidth="1"/>
    <col min="31" max="31" width="2.7109375" style="14" customWidth="1"/>
    <col min="32" max="16384" width="9.140625" style="14" customWidth="1"/>
  </cols>
  <sheetData>
    <row r="2" spans="3:30" ht="14.25">
      <c r="C2" s="56" t="s">
        <v>38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S2" s="56" t="s">
        <v>37</v>
      </c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3:30" ht="14.2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1" ht="14.25"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1"/>
      <c r="R4" s="5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1"/>
    </row>
    <row r="5" spans="2:31" ht="14.25">
      <c r="B5" s="46"/>
      <c r="C5" s="22"/>
      <c r="D5" s="22"/>
      <c r="E5" s="58" t="s">
        <v>36</v>
      </c>
      <c r="F5" s="59"/>
      <c r="G5" s="59"/>
      <c r="H5" s="60"/>
      <c r="I5" s="22"/>
      <c r="J5" s="58" t="s">
        <v>35</v>
      </c>
      <c r="K5" s="59"/>
      <c r="L5" s="60"/>
      <c r="M5" s="22"/>
      <c r="N5" s="61" t="s">
        <v>34</v>
      </c>
      <c r="O5" s="21"/>
      <c r="R5" s="46"/>
      <c r="S5" s="22"/>
      <c r="T5" s="22"/>
      <c r="U5" s="58" t="s">
        <v>36</v>
      </c>
      <c r="V5" s="59"/>
      <c r="W5" s="59"/>
      <c r="X5" s="60"/>
      <c r="Y5" s="22"/>
      <c r="Z5" s="58" t="s">
        <v>35</v>
      </c>
      <c r="AA5" s="59"/>
      <c r="AB5" s="60"/>
      <c r="AC5" s="22"/>
      <c r="AD5" s="61" t="s">
        <v>34</v>
      </c>
      <c r="AE5" s="21"/>
    </row>
    <row r="6" spans="2:31" ht="30" customHeight="1">
      <c r="B6" s="46"/>
      <c r="C6" s="22" t="s">
        <v>33</v>
      </c>
      <c r="D6" s="22"/>
      <c r="E6" s="50" t="s">
        <v>31</v>
      </c>
      <c r="F6" s="49" t="s">
        <v>32</v>
      </c>
      <c r="G6" s="49" t="s">
        <v>30</v>
      </c>
      <c r="H6" s="48" t="s">
        <v>29</v>
      </c>
      <c r="I6" s="47"/>
      <c r="J6" s="50" t="s">
        <v>31</v>
      </c>
      <c r="K6" s="49" t="s">
        <v>30</v>
      </c>
      <c r="L6" s="48" t="s">
        <v>29</v>
      </c>
      <c r="M6" s="22"/>
      <c r="N6" s="62"/>
      <c r="O6" s="21"/>
      <c r="R6" s="46"/>
      <c r="S6" s="22" t="s">
        <v>33</v>
      </c>
      <c r="T6" s="22"/>
      <c r="U6" s="50" t="s">
        <v>31</v>
      </c>
      <c r="V6" s="49" t="s">
        <v>32</v>
      </c>
      <c r="W6" s="49" t="s">
        <v>30</v>
      </c>
      <c r="X6" s="48" t="s">
        <v>29</v>
      </c>
      <c r="Y6" s="47"/>
      <c r="Z6" s="50" t="s">
        <v>31</v>
      </c>
      <c r="AA6" s="49" t="s">
        <v>30</v>
      </c>
      <c r="AB6" s="48" t="s">
        <v>29</v>
      </c>
      <c r="AC6" s="22"/>
      <c r="AD6" s="62"/>
      <c r="AE6" s="21"/>
    </row>
    <row r="7" spans="2:31" ht="14.25">
      <c r="B7" s="46"/>
      <c r="C7" s="22"/>
      <c r="D7" s="22"/>
      <c r="E7" s="47"/>
      <c r="F7" s="47"/>
      <c r="G7" s="47"/>
      <c r="H7" s="47"/>
      <c r="I7" s="47"/>
      <c r="J7" s="47"/>
      <c r="K7" s="47"/>
      <c r="L7" s="47"/>
      <c r="M7" s="22"/>
      <c r="N7" s="47"/>
      <c r="O7" s="21"/>
      <c r="R7" s="46"/>
      <c r="S7" s="22"/>
      <c r="T7" s="22"/>
      <c r="U7" s="47"/>
      <c r="V7" s="47"/>
      <c r="W7" s="47"/>
      <c r="X7" s="47"/>
      <c r="Y7" s="47"/>
      <c r="Z7" s="47"/>
      <c r="AA7" s="47"/>
      <c r="AB7" s="47"/>
      <c r="AC7" s="22"/>
      <c r="AD7" s="47"/>
      <c r="AE7" s="21"/>
    </row>
    <row r="8" spans="2:31" ht="14.25">
      <c r="B8" s="46"/>
      <c r="C8" s="22">
        <v>2013</v>
      </c>
      <c r="D8" s="22"/>
      <c r="E8" s="43">
        <v>5.31726154290968</v>
      </c>
      <c r="F8" s="42">
        <v>5.777261542909681</v>
      </c>
      <c r="G8" s="42">
        <v>6.897811550137912</v>
      </c>
      <c r="H8" s="41">
        <v>6.733016934419686</v>
      </c>
      <c r="I8" s="28"/>
      <c r="J8" s="43">
        <v>5.51463781197815</v>
      </c>
      <c r="K8" s="42">
        <v>6.345990582359215</v>
      </c>
      <c r="L8" s="41">
        <v>6.049420499165041</v>
      </c>
      <c r="M8" s="28"/>
      <c r="N8" s="40">
        <v>6.4104287216791676</v>
      </c>
      <c r="O8" s="33"/>
      <c r="P8" s="32"/>
      <c r="Q8" s="32"/>
      <c r="R8" s="45"/>
      <c r="S8" s="44">
        <v>2013</v>
      </c>
      <c r="T8" s="28"/>
      <c r="U8" s="43">
        <v>4.72</v>
      </c>
      <c r="V8" s="42">
        <v>5.18</v>
      </c>
      <c r="W8" s="42">
        <v>5.33</v>
      </c>
      <c r="X8" s="41">
        <v>5.21</v>
      </c>
      <c r="Y8" s="28"/>
      <c r="Z8" s="43">
        <v>4.89</v>
      </c>
      <c r="AA8" s="42">
        <v>5.18</v>
      </c>
      <c r="AB8" s="41">
        <v>5.05</v>
      </c>
      <c r="AC8" s="28"/>
      <c r="AD8" s="40">
        <v>5.14</v>
      </c>
      <c r="AE8" s="21"/>
    </row>
    <row r="9" spans="2:31" ht="14.25">
      <c r="B9" s="46"/>
      <c r="C9" s="22">
        <v>2014</v>
      </c>
      <c r="D9" s="22"/>
      <c r="E9" s="37">
        <v>5.527261542909681</v>
      </c>
      <c r="F9" s="36">
        <v>5.97726154290968</v>
      </c>
      <c r="G9" s="36">
        <v>7.097811550137912</v>
      </c>
      <c r="H9" s="35">
        <v>6.933016934419686</v>
      </c>
      <c r="I9" s="28"/>
      <c r="J9" s="37">
        <v>5.72463781197815</v>
      </c>
      <c r="K9" s="36">
        <v>6.555990582359215</v>
      </c>
      <c r="L9" s="35">
        <v>6.25942049916504</v>
      </c>
      <c r="M9" s="28"/>
      <c r="N9" s="34">
        <v>6.610428721679168</v>
      </c>
      <c r="O9" s="33"/>
      <c r="P9" s="32"/>
      <c r="Q9" s="32"/>
      <c r="R9" s="45"/>
      <c r="S9" s="44">
        <v>2014</v>
      </c>
      <c r="T9" s="28"/>
      <c r="U9" s="37">
        <v>4.93</v>
      </c>
      <c r="V9" s="36">
        <v>5.38</v>
      </c>
      <c r="W9" s="36">
        <v>5.53</v>
      </c>
      <c r="X9" s="35">
        <v>5.41</v>
      </c>
      <c r="Y9" s="28"/>
      <c r="Z9" s="37">
        <v>5.1</v>
      </c>
      <c r="AA9" s="36">
        <v>5.39</v>
      </c>
      <c r="AB9" s="35">
        <v>5.26</v>
      </c>
      <c r="AC9" s="28"/>
      <c r="AD9" s="34">
        <v>5.34</v>
      </c>
      <c r="AE9" s="21"/>
    </row>
    <row r="10" spans="2:31" ht="14.25">
      <c r="B10" s="46"/>
      <c r="C10" s="22">
        <v>2015</v>
      </c>
      <c r="D10" s="22"/>
      <c r="E10" s="37">
        <v>5.537261542909681</v>
      </c>
      <c r="F10" s="36">
        <v>5.97726154290968</v>
      </c>
      <c r="G10" s="36">
        <v>7.0878115501379115</v>
      </c>
      <c r="H10" s="35">
        <v>6.933016934419686</v>
      </c>
      <c r="I10" s="28"/>
      <c r="J10" s="37">
        <v>5.72463781197815</v>
      </c>
      <c r="K10" s="36">
        <v>6.555990582359215</v>
      </c>
      <c r="L10" s="35">
        <v>6.25942049916504</v>
      </c>
      <c r="M10" s="28"/>
      <c r="N10" s="34">
        <v>6.610428721679168</v>
      </c>
      <c r="O10" s="33"/>
      <c r="P10" s="32"/>
      <c r="Q10" s="32"/>
      <c r="R10" s="45"/>
      <c r="S10" s="44">
        <v>2015</v>
      </c>
      <c r="T10" s="28"/>
      <c r="U10" s="37">
        <v>4.94</v>
      </c>
      <c r="V10" s="36">
        <v>5.38</v>
      </c>
      <c r="W10" s="36">
        <v>5.52</v>
      </c>
      <c r="X10" s="35">
        <v>5.41</v>
      </c>
      <c r="Y10" s="28"/>
      <c r="Z10" s="37">
        <v>5.1</v>
      </c>
      <c r="AA10" s="36">
        <v>5.39</v>
      </c>
      <c r="AB10" s="35">
        <v>5.26</v>
      </c>
      <c r="AC10" s="28"/>
      <c r="AD10" s="34">
        <v>5.34</v>
      </c>
      <c r="AE10" s="21"/>
    </row>
    <row r="11" spans="2:31" ht="14.25">
      <c r="B11" s="46"/>
      <c r="C11" s="22">
        <v>2016</v>
      </c>
      <c r="D11" s="22"/>
      <c r="E11" s="37">
        <v>5.607261542909681</v>
      </c>
      <c r="F11" s="36">
        <v>6.077261542909682</v>
      </c>
      <c r="G11" s="36">
        <v>7.207811550137912</v>
      </c>
      <c r="H11" s="35">
        <v>7.033016934419686</v>
      </c>
      <c r="I11" s="28"/>
      <c r="J11" s="37">
        <v>5.814637811978151</v>
      </c>
      <c r="K11" s="36">
        <v>6.655990582359215</v>
      </c>
      <c r="L11" s="35">
        <v>6.359420499165042</v>
      </c>
      <c r="M11" s="28"/>
      <c r="N11" s="34">
        <v>6.710428721679168</v>
      </c>
      <c r="O11" s="33"/>
      <c r="P11" s="32"/>
      <c r="Q11" s="32"/>
      <c r="R11" s="45"/>
      <c r="S11" s="44">
        <v>2016</v>
      </c>
      <c r="T11" s="28"/>
      <c r="U11" s="37">
        <v>5.01</v>
      </c>
      <c r="V11" s="36">
        <v>5.48</v>
      </c>
      <c r="W11" s="36">
        <v>5.64</v>
      </c>
      <c r="X11" s="35">
        <v>5.51</v>
      </c>
      <c r="Y11" s="28"/>
      <c r="Z11" s="37">
        <v>5.19</v>
      </c>
      <c r="AA11" s="36">
        <v>5.49</v>
      </c>
      <c r="AB11" s="35">
        <v>5.36</v>
      </c>
      <c r="AC11" s="28"/>
      <c r="AD11" s="34">
        <v>5.44</v>
      </c>
      <c r="AE11" s="21"/>
    </row>
    <row r="12" spans="2:31" ht="14.25">
      <c r="B12" s="46"/>
      <c r="C12" s="22">
        <v>2017</v>
      </c>
      <c r="D12" s="22"/>
      <c r="E12" s="37">
        <v>5.707261542909681</v>
      </c>
      <c r="F12" s="36">
        <v>6.3372615429096815</v>
      </c>
      <c r="G12" s="36">
        <v>7.507811550137912</v>
      </c>
      <c r="H12" s="35">
        <v>7.303016934419686</v>
      </c>
      <c r="I12" s="28"/>
      <c r="J12" s="37">
        <v>5.96463781197815</v>
      </c>
      <c r="K12" s="36">
        <v>6.905990582359215</v>
      </c>
      <c r="L12" s="35">
        <v>6.569420499165041</v>
      </c>
      <c r="M12" s="28"/>
      <c r="N12" s="34">
        <v>6.950428721679168</v>
      </c>
      <c r="O12" s="33"/>
      <c r="P12" s="32"/>
      <c r="Q12" s="32"/>
      <c r="R12" s="45"/>
      <c r="S12" s="44">
        <v>2017</v>
      </c>
      <c r="T12" s="28"/>
      <c r="U12" s="37">
        <v>5.11</v>
      </c>
      <c r="V12" s="36">
        <v>5.74</v>
      </c>
      <c r="W12" s="36">
        <v>5.94</v>
      </c>
      <c r="X12" s="35">
        <v>5.78</v>
      </c>
      <c r="Y12" s="28"/>
      <c r="Z12" s="37">
        <v>5.34</v>
      </c>
      <c r="AA12" s="36">
        <v>5.74</v>
      </c>
      <c r="AB12" s="35">
        <v>5.57</v>
      </c>
      <c r="AC12" s="28"/>
      <c r="AD12" s="34">
        <v>5.68</v>
      </c>
      <c r="AE12" s="21"/>
    </row>
    <row r="13" spans="2:31" ht="14.25">
      <c r="B13" s="46"/>
      <c r="C13" s="22">
        <v>2018</v>
      </c>
      <c r="D13" s="22"/>
      <c r="E13" s="37">
        <v>6.017261542909681</v>
      </c>
      <c r="F13" s="36">
        <v>6.617261542909681</v>
      </c>
      <c r="G13" s="36">
        <v>7.787811550137912</v>
      </c>
      <c r="H13" s="35">
        <v>7.583016934419685</v>
      </c>
      <c r="I13" s="28"/>
      <c r="J13" s="37">
        <v>6.26463781197815</v>
      </c>
      <c r="K13" s="36">
        <v>7.195990582359215</v>
      </c>
      <c r="L13" s="35">
        <v>6.859420499165042</v>
      </c>
      <c r="M13" s="28"/>
      <c r="N13" s="34">
        <v>7.240428721679168</v>
      </c>
      <c r="O13" s="33"/>
      <c r="P13" s="32"/>
      <c r="Q13" s="32"/>
      <c r="R13" s="45"/>
      <c r="S13" s="44">
        <v>2018</v>
      </c>
      <c r="T13" s="28"/>
      <c r="U13" s="37">
        <v>5.42</v>
      </c>
      <c r="V13" s="36">
        <v>6.02</v>
      </c>
      <c r="W13" s="36">
        <v>6.22</v>
      </c>
      <c r="X13" s="35">
        <v>6.06</v>
      </c>
      <c r="Y13" s="28"/>
      <c r="Z13" s="37">
        <v>5.64</v>
      </c>
      <c r="AA13" s="36">
        <v>6.03</v>
      </c>
      <c r="AB13" s="35">
        <v>5.86</v>
      </c>
      <c r="AC13" s="28"/>
      <c r="AD13" s="34">
        <v>5.97</v>
      </c>
      <c r="AE13" s="21"/>
    </row>
    <row r="14" spans="2:31" ht="14.25">
      <c r="B14" s="46"/>
      <c r="C14" s="22">
        <v>2019</v>
      </c>
      <c r="D14" s="22"/>
      <c r="E14" s="37">
        <v>6.457261542909681</v>
      </c>
      <c r="F14" s="36">
        <v>6.947261542909681</v>
      </c>
      <c r="G14" s="36">
        <v>8.077811550137913</v>
      </c>
      <c r="H14" s="35">
        <v>7.903016934419686</v>
      </c>
      <c r="I14" s="28"/>
      <c r="J14" s="37">
        <v>6.66463781197815</v>
      </c>
      <c r="K14" s="36">
        <v>7.525990582359215</v>
      </c>
      <c r="L14" s="35">
        <v>7.219420499165041</v>
      </c>
      <c r="M14" s="28"/>
      <c r="N14" s="34">
        <v>7.5804287216791675</v>
      </c>
      <c r="O14" s="33"/>
      <c r="P14" s="32"/>
      <c r="Q14" s="32"/>
      <c r="R14" s="45"/>
      <c r="S14" s="44">
        <v>2019</v>
      </c>
      <c r="T14" s="28"/>
      <c r="U14" s="37">
        <v>5.86</v>
      </c>
      <c r="V14" s="36">
        <v>6.35</v>
      </c>
      <c r="W14" s="36">
        <v>6.51</v>
      </c>
      <c r="X14" s="35">
        <v>6.38</v>
      </c>
      <c r="Y14" s="28"/>
      <c r="Z14" s="37">
        <v>6.04</v>
      </c>
      <c r="AA14" s="36">
        <v>6.36</v>
      </c>
      <c r="AB14" s="35">
        <v>6.22</v>
      </c>
      <c r="AC14" s="28"/>
      <c r="AD14" s="34">
        <v>6.31</v>
      </c>
      <c r="AE14" s="21"/>
    </row>
    <row r="15" spans="2:31" ht="14.25">
      <c r="B15" s="46"/>
      <c r="C15" s="22">
        <v>2020</v>
      </c>
      <c r="D15" s="22"/>
      <c r="E15" s="37">
        <v>6.72726154290968</v>
      </c>
      <c r="F15" s="36">
        <v>7.197261542909681</v>
      </c>
      <c r="G15" s="36">
        <v>8.327811550137913</v>
      </c>
      <c r="H15" s="35">
        <v>8.153016934419686</v>
      </c>
      <c r="I15" s="28"/>
      <c r="J15" s="37">
        <v>6.93463781197815</v>
      </c>
      <c r="K15" s="36">
        <v>7.775990582359215</v>
      </c>
      <c r="L15" s="35">
        <v>7.479420499165041</v>
      </c>
      <c r="M15" s="28"/>
      <c r="N15" s="34">
        <v>7.8304287216791675</v>
      </c>
      <c r="O15" s="33"/>
      <c r="P15" s="32"/>
      <c r="Q15" s="32"/>
      <c r="R15" s="45"/>
      <c r="S15" s="44">
        <v>2020</v>
      </c>
      <c r="T15" s="28"/>
      <c r="U15" s="37">
        <v>6.13</v>
      </c>
      <c r="V15" s="36">
        <v>6.6</v>
      </c>
      <c r="W15" s="36">
        <v>6.76</v>
      </c>
      <c r="X15" s="35">
        <v>6.63</v>
      </c>
      <c r="Y15" s="28"/>
      <c r="Z15" s="37">
        <v>6.31</v>
      </c>
      <c r="AA15" s="36">
        <v>6.61</v>
      </c>
      <c r="AB15" s="35">
        <v>6.48</v>
      </c>
      <c r="AC15" s="28"/>
      <c r="AD15" s="34">
        <v>6.56</v>
      </c>
      <c r="AE15" s="21"/>
    </row>
    <row r="16" spans="2:31" ht="14.25">
      <c r="B16" s="46"/>
      <c r="C16" s="22">
        <v>2021</v>
      </c>
      <c r="D16" s="22"/>
      <c r="E16" s="37">
        <v>6.867261542909681</v>
      </c>
      <c r="F16" s="36">
        <v>7.357261542909681</v>
      </c>
      <c r="G16" s="36">
        <v>8.477811550137911</v>
      </c>
      <c r="H16" s="35">
        <v>8.303016934419686</v>
      </c>
      <c r="I16" s="28"/>
      <c r="J16" s="37">
        <v>7.074637811978151</v>
      </c>
      <c r="K16" s="36">
        <v>7.925990582359215</v>
      </c>
      <c r="L16" s="35">
        <v>7.619420499165042</v>
      </c>
      <c r="M16" s="28"/>
      <c r="N16" s="34">
        <v>7.980428721679168</v>
      </c>
      <c r="O16" s="33"/>
      <c r="P16" s="32"/>
      <c r="Q16" s="32"/>
      <c r="R16" s="45"/>
      <c r="S16" s="44">
        <v>2021</v>
      </c>
      <c r="T16" s="28"/>
      <c r="U16" s="37">
        <v>6.27</v>
      </c>
      <c r="V16" s="36">
        <v>6.76</v>
      </c>
      <c r="W16" s="36">
        <v>6.91</v>
      </c>
      <c r="X16" s="35">
        <v>6.78</v>
      </c>
      <c r="Y16" s="28"/>
      <c r="Z16" s="37">
        <v>6.45</v>
      </c>
      <c r="AA16" s="36">
        <v>6.76</v>
      </c>
      <c r="AB16" s="35">
        <v>6.62</v>
      </c>
      <c r="AC16" s="28"/>
      <c r="AD16" s="34">
        <v>6.71</v>
      </c>
      <c r="AE16" s="21"/>
    </row>
    <row r="17" spans="2:31" ht="14.25">
      <c r="B17" s="46"/>
      <c r="C17" s="22">
        <v>2022</v>
      </c>
      <c r="D17" s="22"/>
      <c r="E17" s="37">
        <v>7.06726154290968</v>
      </c>
      <c r="F17" s="36">
        <v>7.5472615429096805</v>
      </c>
      <c r="G17" s="36">
        <v>8.667811550137912</v>
      </c>
      <c r="H17" s="35">
        <v>8.503016934419687</v>
      </c>
      <c r="I17" s="28"/>
      <c r="J17" s="37">
        <v>7.274637811978151</v>
      </c>
      <c r="K17" s="36">
        <v>8.115990582359215</v>
      </c>
      <c r="L17" s="35">
        <v>7.819420499165041</v>
      </c>
      <c r="M17" s="28"/>
      <c r="N17" s="34">
        <v>8.180428721679169</v>
      </c>
      <c r="O17" s="33"/>
      <c r="P17" s="32"/>
      <c r="Q17" s="32"/>
      <c r="R17" s="45"/>
      <c r="S17" s="44">
        <v>2022</v>
      </c>
      <c r="T17" s="28"/>
      <c r="U17" s="37">
        <v>6.47</v>
      </c>
      <c r="V17" s="36">
        <v>6.95</v>
      </c>
      <c r="W17" s="36">
        <v>7.1</v>
      </c>
      <c r="X17" s="35">
        <v>6.98</v>
      </c>
      <c r="Y17" s="28"/>
      <c r="Z17" s="37">
        <v>6.65</v>
      </c>
      <c r="AA17" s="36">
        <v>6.95</v>
      </c>
      <c r="AB17" s="35">
        <v>6.82</v>
      </c>
      <c r="AC17" s="28"/>
      <c r="AD17" s="34">
        <v>6.91</v>
      </c>
      <c r="AE17" s="21"/>
    </row>
    <row r="18" spans="2:31" ht="14.25">
      <c r="B18" s="46"/>
      <c r="C18" s="22">
        <v>2023</v>
      </c>
      <c r="D18" s="22"/>
      <c r="E18" s="37">
        <v>7.197261542909681</v>
      </c>
      <c r="F18" s="36">
        <v>7.6672615429096815</v>
      </c>
      <c r="G18" s="36">
        <v>8.797811550137911</v>
      </c>
      <c r="H18" s="35">
        <v>8.623016934419685</v>
      </c>
      <c r="I18" s="28"/>
      <c r="J18" s="37">
        <v>7.404637811978151</v>
      </c>
      <c r="K18" s="36">
        <v>8.245990582359214</v>
      </c>
      <c r="L18" s="35">
        <v>7.949420499165042</v>
      </c>
      <c r="M18" s="28"/>
      <c r="N18" s="34">
        <v>8.300428721679168</v>
      </c>
      <c r="O18" s="33"/>
      <c r="P18" s="32"/>
      <c r="Q18" s="32"/>
      <c r="R18" s="45"/>
      <c r="S18" s="44">
        <v>2023</v>
      </c>
      <c r="T18" s="28"/>
      <c r="U18" s="37">
        <v>6.6</v>
      </c>
      <c r="V18" s="36">
        <v>7.07</v>
      </c>
      <c r="W18" s="36">
        <v>7.23</v>
      </c>
      <c r="X18" s="35">
        <v>7.1</v>
      </c>
      <c r="Y18" s="28"/>
      <c r="Z18" s="37">
        <v>6.78</v>
      </c>
      <c r="AA18" s="36">
        <v>7.08</v>
      </c>
      <c r="AB18" s="35">
        <v>6.95</v>
      </c>
      <c r="AC18" s="28"/>
      <c r="AD18" s="34">
        <v>7.03</v>
      </c>
      <c r="AE18" s="21"/>
    </row>
    <row r="19" spans="2:31" ht="14.25">
      <c r="B19" s="46"/>
      <c r="C19" s="22">
        <v>2024</v>
      </c>
      <c r="D19" s="22"/>
      <c r="E19" s="37">
        <v>7.327261542909682</v>
      </c>
      <c r="F19" s="36">
        <v>7.81726154290968</v>
      </c>
      <c r="G19" s="36">
        <v>8.947811550137912</v>
      </c>
      <c r="H19" s="35">
        <v>8.773016934419687</v>
      </c>
      <c r="I19" s="28"/>
      <c r="J19" s="37">
        <v>7.5346378119781505</v>
      </c>
      <c r="K19" s="36">
        <v>8.385990582359215</v>
      </c>
      <c r="L19" s="35">
        <v>8.07942049916504</v>
      </c>
      <c r="M19" s="28"/>
      <c r="N19" s="34">
        <v>8.440428721679169</v>
      </c>
      <c r="O19" s="33"/>
      <c r="P19" s="32"/>
      <c r="Q19" s="32"/>
      <c r="R19" s="45"/>
      <c r="S19" s="44">
        <v>2024</v>
      </c>
      <c r="T19" s="28"/>
      <c r="U19" s="37">
        <v>6.73</v>
      </c>
      <c r="V19" s="36">
        <v>7.22</v>
      </c>
      <c r="W19" s="36">
        <v>7.38</v>
      </c>
      <c r="X19" s="35">
        <v>7.25</v>
      </c>
      <c r="Y19" s="28"/>
      <c r="Z19" s="37">
        <v>6.91</v>
      </c>
      <c r="AA19" s="36">
        <v>7.22</v>
      </c>
      <c r="AB19" s="35">
        <v>7.08</v>
      </c>
      <c r="AC19" s="28"/>
      <c r="AD19" s="34">
        <v>7.17</v>
      </c>
      <c r="AE19" s="21"/>
    </row>
    <row r="20" spans="2:31" ht="14.25">
      <c r="B20" s="46"/>
      <c r="C20" s="22">
        <v>2025</v>
      </c>
      <c r="D20" s="22"/>
      <c r="E20" s="37">
        <v>7.517261542909681</v>
      </c>
      <c r="F20" s="36">
        <v>7.98726154290968</v>
      </c>
      <c r="G20" s="36">
        <v>9.117811550137912</v>
      </c>
      <c r="H20" s="35">
        <v>8.943016934419685</v>
      </c>
      <c r="I20" s="28"/>
      <c r="J20" s="37">
        <v>7.72463781197815</v>
      </c>
      <c r="K20" s="36">
        <v>8.565990582359214</v>
      </c>
      <c r="L20" s="35">
        <v>8.26942049916504</v>
      </c>
      <c r="M20" s="28"/>
      <c r="N20" s="34">
        <v>8.620428721679168</v>
      </c>
      <c r="O20" s="33"/>
      <c r="P20" s="32"/>
      <c r="Q20" s="32"/>
      <c r="R20" s="45"/>
      <c r="S20" s="44">
        <v>2025</v>
      </c>
      <c r="T20" s="28"/>
      <c r="U20" s="37">
        <v>6.92</v>
      </c>
      <c r="V20" s="36">
        <v>7.39</v>
      </c>
      <c r="W20" s="36">
        <v>7.55</v>
      </c>
      <c r="X20" s="35">
        <v>7.42</v>
      </c>
      <c r="Y20" s="28"/>
      <c r="Z20" s="37">
        <v>7.1</v>
      </c>
      <c r="AA20" s="36">
        <v>7.4</v>
      </c>
      <c r="AB20" s="35">
        <v>7.27</v>
      </c>
      <c r="AC20" s="28"/>
      <c r="AD20" s="34">
        <v>7.35</v>
      </c>
      <c r="AE20" s="21"/>
    </row>
    <row r="21" spans="2:31" ht="14.25">
      <c r="B21" s="46"/>
      <c r="C21" s="22">
        <v>2026</v>
      </c>
      <c r="D21" s="22"/>
      <c r="E21" s="37">
        <v>7.63726154290968</v>
      </c>
      <c r="F21" s="36">
        <v>8.12726154290968</v>
      </c>
      <c r="G21" s="36">
        <v>9.24781155013791</v>
      </c>
      <c r="H21" s="35">
        <v>9.073016934419686</v>
      </c>
      <c r="I21" s="28"/>
      <c r="J21" s="37">
        <v>7.84463781197815</v>
      </c>
      <c r="K21" s="36">
        <v>8.695990582359215</v>
      </c>
      <c r="L21" s="35">
        <v>8.389420499165041</v>
      </c>
      <c r="M21" s="28"/>
      <c r="N21" s="34">
        <v>8.75042872167917</v>
      </c>
      <c r="O21" s="33"/>
      <c r="P21" s="32"/>
      <c r="Q21" s="32"/>
      <c r="R21" s="45"/>
      <c r="S21" s="44">
        <v>2026</v>
      </c>
      <c r="T21" s="28"/>
      <c r="U21" s="37">
        <v>7.04</v>
      </c>
      <c r="V21" s="36">
        <v>7.53</v>
      </c>
      <c r="W21" s="36">
        <v>7.68</v>
      </c>
      <c r="X21" s="35">
        <v>7.55</v>
      </c>
      <c r="Y21" s="28"/>
      <c r="Z21" s="37">
        <v>7.22</v>
      </c>
      <c r="AA21" s="36">
        <v>7.53</v>
      </c>
      <c r="AB21" s="35">
        <v>7.39</v>
      </c>
      <c r="AC21" s="28"/>
      <c r="AD21" s="34">
        <v>7.48</v>
      </c>
      <c r="AE21" s="21"/>
    </row>
    <row r="22" spans="2:31" ht="14.25">
      <c r="B22" s="46"/>
      <c r="C22" s="22">
        <v>2027</v>
      </c>
      <c r="D22" s="22"/>
      <c r="E22" s="37">
        <v>7.757261542909681</v>
      </c>
      <c r="F22" s="36">
        <v>8.247261542909682</v>
      </c>
      <c r="G22" s="36">
        <v>9.367811550137912</v>
      </c>
      <c r="H22" s="35">
        <v>9.193016934419685</v>
      </c>
      <c r="I22" s="28"/>
      <c r="J22" s="37">
        <v>7.96463781197815</v>
      </c>
      <c r="K22" s="36">
        <v>8.815990582359214</v>
      </c>
      <c r="L22" s="35">
        <v>8.50942049916504</v>
      </c>
      <c r="M22" s="28"/>
      <c r="N22" s="34">
        <v>8.870428721679168</v>
      </c>
      <c r="O22" s="33"/>
      <c r="P22" s="32"/>
      <c r="Q22" s="32"/>
      <c r="R22" s="45"/>
      <c r="S22" s="44">
        <v>2027</v>
      </c>
      <c r="T22" s="28"/>
      <c r="U22" s="37">
        <v>7.16</v>
      </c>
      <c r="V22" s="36">
        <v>7.65</v>
      </c>
      <c r="W22" s="36">
        <v>7.8</v>
      </c>
      <c r="X22" s="35">
        <v>7.67</v>
      </c>
      <c r="Y22" s="28"/>
      <c r="Z22" s="37">
        <v>7.34</v>
      </c>
      <c r="AA22" s="36">
        <v>7.65</v>
      </c>
      <c r="AB22" s="35">
        <v>7.51</v>
      </c>
      <c r="AC22" s="28"/>
      <c r="AD22" s="34">
        <v>7.6</v>
      </c>
      <c r="AE22" s="21"/>
    </row>
    <row r="23" spans="2:31" ht="14.25">
      <c r="B23" s="46"/>
      <c r="C23" s="22">
        <v>2028</v>
      </c>
      <c r="D23" s="22"/>
      <c r="E23" s="37">
        <v>7.857261542909681</v>
      </c>
      <c r="F23" s="36">
        <v>8.337261542909681</v>
      </c>
      <c r="G23" s="36">
        <v>9.457811550137912</v>
      </c>
      <c r="H23" s="35">
        <v>9.293016934419686</v>
      </c>
      <c r="I23" s="28"/>
      <c r="J23" s="37">
        <v>8.064637811978152</v>
      </c>
      <c r="K23" s="36">
        <v>8.905990582359214</v>
      </c>
      <c r="L23" s="35">
        <v>8.609420499165042</v>
      </c>
      <c r="M23" s="28"/>
      <c r="N23" s="34">
        <v>8.970428721679168</v>
      </c>
      <c r="O23" s="33"/>
      <c r="P23" s="32"/>
      <c r="Q23" s="32"/>
      <c r="R23" s="45"/>
      <c r="S23" s="44">
        <v>2028</v>
      </c>
      <c r="T23" s="28"/>
      <c r="U23" s="37">
        <v>7.26</v>
      </c>
      <c r="V23" s="36">
        <v>7.74</v>
      </c>
      <c r="W23" s="36">
        <v>7.89</v>
      </c>
      <c r="X23" s="35">
        <v>7.77</v>
      </c>
      <c r="Y23" s="28"/>
      <c r="Z23" s="37">
        <v>7.44</v>
      </c>
      <c r="AA23" s="36">
        <v>7.74</v>
      </c>
      <c r="AB23" s="35">
        <v>7.61</v>
      </c>
      <c r="AC23" s="28"/>
      <c r="AD23" s="34">
        <v>7.7</v>
      </c>
      <c r="AE23" s="21"/>
    </row>
    <row r="24" spans="2:31" ht="14.25">
      <c r="B24" s="46"/>
      <c r="C24" s="22">
        <v>2029</v>
      </c>
      <c r="D24" s="22"/>
      <c r="E24" s="37">
        <f aca="true" t="shared" si="0" ref="E24:E38">E23*(1+E$48)</f>
        <v>8.012969559195625</v>
      </c>
      <c r="F24" s="36">
        <f aca="true" t="shared" si="1" ref="F24:F38">F23*(1+F$48)</f>
        <v>8.490717732948989</v>
      </c>
      <c r="G24" s="36">
        <f aca="true" t="shared" si="2" ref="G24:G38">G23*(1+G$48)</f>
        <v>9.608162736208111</v>
      </c>
      <c r="H24" s="35">
        <f aca="true" t="shared" si="3" ref="H24:H38">H23*(1+H$48)</f>
        <v>9.444807487187077</v>
      </c>
      <c r="I24" s="28"/>
      <c r="J24" s="37">
        <f aca="true" t="shared" si="4" ref="J24:J38">J23*(1+J$48)</f>
        <v>8.219884197774542</v>
      </c>
      <c r="K24" s="36">
        <f aca="true" t="shared" si="5" ref="K24:K38">K23*(1+K$48)</f>
        <v>9.057202706259298</v>
      </c>
      <c r="L24" s="35">
        <f aca="true" t="shared" si="6" ref="L24:L38">L23*(1+L$48)</f>
        <v>8.76235971944721</v>
      </c>
      <c r="M24" s="28"/>
      <c r="N24" s="34">
        <f aca="true" t="shared" si="7" ref="N24:N38">N23*(1+N$48)</f>
        <v>9.122736749220733</v>
      </c>
      <c r="O24" s="33"/>
      <c r="P24" s="32"/>
      <c r="Q24" s="32"/>
      <c r="R24" s="45"/>
      <c r="S24" s="44">
        <f aca="true" t="shared" si="8" ref="S24:S38">S23*(1+S$48)</f>
        <v>2028</v>
      </c>
      <c r="T24" s="28"/>
      <c r="U24" s="37">
        <f aca="true" t="shared" si="9" ref="U24:U38">U23*(1+U$48)</f>
        <v>7.417209077845371</v>
      </c>
      <c r="V24" s="36">
        <f aca="true" t="shared" si="10" ref="V24:V38">V23*(1+V$48)</f>
        <v>7.894737316906783</v>
      </c>
      <c r="W24" s="36">
        <f aca="true" t="shared" si="11" ref="W24:W38">W23*(1+W$48)</f>
        <v>8.043158085106594</v>
      </c>
      <c r="X24" s="35">
        <f aca="true" t="shared" si="12" ref="X24:X38">X23*(1+X$48)</f>
        <v>7.924667563671774</v>
      </c>
      <c r="Y24" s="28"/>
      <c r="Z24" s="37">
        <f aca="true" t="shared" si="13" ref="Z24:Z38">Z23*(1+Z$48)</f>
        <v>7.596727272699894</v>
      </c>
      <c r="AA24" s="36">
        <f aca="true" t="shared" si="14" ref="AA24:AA38">AA23*(1+AA$48)</f>
        <v>7.8934951268462825</v>
      </c>
      <c r="AB24" s="35">
        <f aca="true" t="shared" si="15" ref="AB24:AB38">AB23*(1+AB$48)</f>
        <v>7.7650469146037615</v>
      </c>
      <c r="AC24" s="28"/>
      <c r="AD24" s="34">
        <f aca="true" t="shared" si="16" ref="AD24:AD38">AD23*(1+AD$48)</f>
        <v>7.8548312951278465</v>
      </c>
      <c r="AE24" s="21"/>
    </row>
    <row r="25" spans="2:31" ht="14.25">
      <c r="B25" s="46"/>
      <c r="C25" s="22">
        <v>2030</v>
      </c>
      <c r="D25" s="22"/>
      <c r="E25" s="37">
        <f t="shared" si="0"/>
        <v>8.1717632544046</v>
      </c>
      <c r="F25" s="36">
        <f t="shared" si="1"/>
        <v>8.646998447820602</v>
      </c>
      <c r="G25" s="36">
        <f t="shared" si="2"/>
        <v>9.760904060740351</v>
      </c>
      <c r="H25" s="35">
        <f t="shared" si="3"/>
        <v>9.59907736094054</v>
      </c>
      <c r="I25" s="28"/>
      <c r="J25" s="37">
        <f t="shared" si="4"/>
        <v>8.378119117075443</v>
      </c>
      <c r="K25" s="36">
        <f t="shared" si="5"/>
        <v>9.210982215135026</v>
      </c>
      <c r="L25" s="35">
        <f t="shared" si="6"/>
        <v>8.918015778232363</v>
      </c>
      <c r="M25" s="28"/>
      <c r="N25" s="34">
        <f t="shared" si="7"/>
        <v>9.277630799791224</v>
      </c>
      <c r="O25" s="33"/>
      <c r="P25" s="32"/>
      <c r="Q25" s="32"/>
      <c r="R25" s="45"/>
      <c r="S25" s="44">
        <f t="shared" si="8"/>
        <v>2028</v>
      </c>
      <c r="T25" s="28"/>
      <c r="U25" s="37">
        <f t="shared" si="9"/>
        <v>7.577822383536057</v>
      </c>
      <c r="V25" s="36">
        <f t="shared" si="10"/>
        <v>8.05256812699748</v>
      </c>
      <c r="W25" s="36">
        <f t="shared" si="11"/>
        <v>8.199289224590059</v>
      </c>
      <c r="X25" s="35">
        <f t="shared" si="12"/>
        <v>8.082413898933273</v>
      </c>
      <c r="Y25" s="28"/>
      <c r="Z25" s="37">
        <f t="shared" si="13"/>
        <v>7.756756082766447</v>
      </c>
      <c r="AA25" s="36">
        <f t="shared" si="14"/>
        <v>8.050034278752713</v>
      </c>
      <c r="AB25" s="35">
        <f t="shared" si="15"/>
        <v>7.923252770827515</v>
      </c>
      <c r="AC25" s="28"/>
      <c r="AD25" s="34">
        <f t="shared" si="16"/>
        <v>8.012775931807766</v>
      </c>
      <c r="AE25" s="21"/>
    </row>
    <row r="26" spans="2:31" ht="14.25">
      <c r="B26" s="46"/>
      <c r="C26" s="22">
        <v>2031</v>
      </c>
      <c r="D26" s="22"/>
      <c r="E26" s="37">
        <f t="shared" si="0"/>
        <v>8.333703777696705</v>
      </c>
      <c r="F26" s="36">
        <f t="shared" si="1"/>
        <v>8.806155675916298</v>
      </c>
      <c r="G26" s="36">
        <f t="shared" si="2"/>
        <v>9.916073519855694</v>
      </c>
      <c r="H26" s="35">
        <f t="shared" si="3"/>
        <v>9.75586705248597</v>
      </c>
      <c r="I26" s="28"/>
      <c r="J26" s="37">
        <f t="shared" si="4"/>
        <v>8.539400099931951</v>
      </c>
      <c r="K26" s="36">
        <f t="shared" si="5"/>
        <v>9.367372699840379</v>
      </c>
      <c r="L26" s="35">
        <f t="shared" si="6"/>
        <v>9.07643693790498</v>
      </c>
      <c r="M26" s="28"/>
      <c r="N26" s="34">
        <f t="shared" si="7"/>
        <v>9.435154781221463</v>
      </c>
      <c r="O26" s="33"/>
      <c r="P26" s="32"/>
      <c r="Q26" s="32"/>
      <c r="R26" s="45"/>
      <c r="S26" s="44">
        <f t="shared" si="8"/>
        <v>2028</v>
      </c>
      <c r="T26" s="28"/>
      <c r="U26" s="37">
        <f t="shared" si="9"/>
        <v>7.74191363270847</v>
      </c>
      <c r="V26" s="36">
        <f t="shared" si="10"/>
        <v>8.213554275082837</v>
      </c>
      <c r="W26" s="36">
        <f t="shared" si="11"/>
        <v>8.35845113040417</v>
      </c>
      <c r="X26" s="35">
        <f t="shared" si="12"/>
        <v>8.243300290996967</v>
      </c>
      <c r="Y26" s="28"/>
      <c r="Z26" s="37">
        <f t="shared" si="13"/>
        <v>7.920155978714067</v>
      </c>
      <c r="AA26" s="36">
        <f t="shared" si="14"/>
        <v>8.209677823033601</v>
      </c>
      <c r="AB26" s="35">
        <f t="shared" si="15"/>
        <v>8.084681929269369</v>
      </c>
      <c r="AC26" s="28"/>
      <c r="AD26" s="34">
        <f t="shared" si="16"/>
        <v>8.173896512988419</v>
      </c>
      <c r="AE26" s="21"/>
    </row>
    <row r="27" spans="2:31" ht="14.25">
      <c r="B27" s="46"/>
      <c r="C27" s="22">
        <v>2032</v>
      </c>
      <c r="D27" s="22"/>
      <c r="E27" s="37">
        <f t="shared" si="0"/>
        <v>8.498853490030108</v>
      </c>
      <c r="F27" s="36">
        <f t="shared" si="1"/>
        <v>8.968242362529647</v>
      </c>
      <c r="G27" s="36">
        <f t="shared" si="2"/>
        <v>10.073709713700966</v>
      </c>
      <c r="H27" s="35">
        <f t="shared" si="3"/>
        <v>9.915217720097175</v>
      </c>
      <c r="I27" s="28"/>
      <c r="J27" s="37">
        <f t="shared" si="4"/>
        <v>8.703785783863687</v>
      </c>
      <c r="K27" s="36">
        <f t="shared" si="5"/>
        <v>9.526418491345282</v>
      </c>
      <c r="L27" s="35">
        <f t="shared" si="6"/>
        <v>9.237672318190805</v>
      </c>
      <c r="M27" s="28"/>
      <c r="N27" s="34">
        <f t="shared" si="7"/>
        <v>9.595353346849016</v>
      </c>
      <c r="O27" s="33"/>
      <c r="P27" s="32"/>
      <c r="Q27" s="32"/>
      <c r="R27" s="45"/>
      <c r="S27" s="44">
        <f t="shared" si="8"/>
        <v>2028</v>
      </c>
      <c r="T27" s="28"/>
      <c r="U27" s="37">
        <f t="shared" si="9"/>
        <v>7.909558137247948</v>
      </c>
      <c r="V27" s="36">
        <f t="shared" si="10"/>
        <v>8.377758842368953</v>
      </c>
      <c r="W27" s="36">
        <f t="shared" si="11"/>
        <v>8.520702634788169</v>
      </c>
      <c r="X27" s="35">
        <f t="shared" si="12"/>
        <v>8.407389245002543</v>
      </c>
      <c r="Y27" s="28"/>
      <c r="Z27" s="37">
        <f t="shared" si="13"/>
        <v>8.08699797413095</v>
      </c>
      <c r="AA27" s="36">
        <f t="shared" si="14"/>
        <v>8.372487324172317</v>
      </c>
      <c r="AB27" s="35">
        <f t="shared" si="15"/>
        <v>8.249400061816806</v>
      </c>
      <c r="AC27" s="28"/>
      <c r="AD27" s="34">
        <f t="shared" si="16"/>
        <v>8.338256900436079</v>
      </c>
      <c r="AE27" s="21"/>
    </row>
    <row r="28" spans="2:31" ht="14.25">
      <c r="B28" s="46"/>
      <c r="C28" s="22">
        <v>2033</v>
      </c>
      <c r="D28" s="22"/>
      <c r="E28" s="37">
        <f t="shared" si="0"/>
        <v>8.66727598817536</v>
      </c>
      <c r="F28" s="36">
        <f t="shared" si="1"/>
        <v>9.133312427468812</v>
      </c>
      <c r="G28" s="36">
        <f t="shared" si="2"/>
        <v>10.233851856050984</v>
      </c>
      <c r="H28" s="35">
        <f t="shared" si="3"/>
        <v>10.07717119432019</v>
      </c>
      <c r="I28" s="28"/>
      <c r="J28" s="37">
        <f t="shared" si="4"/>
        <v>8.871335935177846</v>
      </c>
      <c r="K28" s="36">
        <f t="shared" si="5"/>
        <v>9.688164673301806</v>
      </c>
      <c r="L28" s="35">
        <f t="shared" si="6"/>
        <v>9.401771911386803</v>
      </c>
      <c r="M28" s="28"/>
      <c r="N28" s="34">
        <f t="shared" si="7"/>
        <v>9.758271908176079</v>
      </c>
      <c r="O28" s="33"/>
      <c r="P28" s="32"/>
      <c r="Q28" s="32"/>
      <c r="R28" s="45"/>
      <c r="S28" s="44">
        <f t="shared" si="8"/>
        <v>2028</v>
      </c>
      <c r="T28" s="28"/>
      <c r="U28" s="37">
        <f t="shared" si="9"/>
        <v>8.08083283985416</v>
      </c>
      <c r="V28" s="36">
        <f t="shared" si="10"/>
        <v>8.545246171175187</v>
      </c>
      <c r="W28" s="36">
        <f t="shared" si="11"/>
        <v>8.686103712013374</v>
      </c>
      <c r="X28" s="35">
        <f t="shared" si="12"/>
        <v>8.57474451030046</v>
      </c>
      <c r="Y28" s="28"/>
      <c r="Z28" s="37">
        <f t="shared" si="13"/>
        <v>8.257354578541584</v>
      </c>
      <c r="AA28" s="36">
        <f t="shared" si="14"/>
        <v>8.53852556756285</v>
      </c>
      <c r="AB28" s="35">
        <f t="shared" si="15"/>
        <v>8.417474178363031</v>
      </c>
      <c r="AC28" s="28"/>
      <c r="AD28" s="34">
        <f t="shared" si="16"/>
        <v>8.505922240046885</v>
      </c>
      <c r="AE28" s="21"/>
    </row>
    <row r="29" spans="2:31" ht="14.25">
      <c r="B29" s="46"/>
      <c r="C29" s="22">
        <v>2034</v>
      </c>
      <c r="D29" s="22"/>
      <c r="E29" s="37">
        <f t="shared" si="0"/>
        <v>8.839036129205592</v>
      </c>
      <c r="F29" s="36">
        <f t="shared" si="1"/>
        <v>9.30142078299353</v>
      </c>
      <c r="G29" s="36">
        <f t="shared" si="2"/>
        <v>10.396539784063416</v>
      </c>
      <c r="H29" s="35">
        <f t="shared" si="3"/>
        <v>10.241769988954045</v>
      </c>
      <c r="I29" s="28"/>
      <c r="J29" s="37">
        <f t="shared" si="4"/>
        <v>9.042111470698663</v>
      </c>
      <c r="K29" s="36">
        <f t="shared" si="5"/>
        <v>9.852657094823732</v>
      </c>
      <c r="L29" s="35">
        <f t="shared" si="6"/>
        <v>9.568786597861664</v>
      </c>
      <c r="M29" s="28"/>
      <c r="N29" s="34">
        <f t="shared" si="7"/>
        <v>9.923956647742278</v>
      </c>
      <c r="O29" s="33"/>
      <c r="P29" s="32"/>
      <c r="Q29" s="32"/>
      <c r="R29" s="45"/>
      <c r="S29" s="44">
        <f t="shared" si="8"/>
        <v>2028</v>
      </c>
      <c r="T29" s="28"/>
      <c r="U29" s="37">
        <f t="shared" si="9"/>
        <v>8.255816349354996</v>
      </c>
      <c r="V29" s="36">
        <f t="shared" si="10"/>
        <v>8.716081890146194</v>
      </c>
      <c r="W29" s="36">
        <f t="shared" si="11"/>
        <v>8.854715500551935</v>
      </c>
      <c r="X29" s="35">
        <f t="shared" si="12"/>
        <v>8.745431105218877</v>
      </c>
      <c r="Y29" s="28"/>
      <c r="Z29" s="37">
        <f t="shared" si="13"/>
        <v>8.43129982891938</v>
      </c>
      <c r="AA29" s="36">
        <f t="shared" si="14"/>
        <v>8.707856583722188</v>
      </c>
      <c r="AB29" s="35">
        <f t="shared" si="15"/>
        <v>8.588972654067632</v>
      </c>
      <c r="AC29" s="28"/>
      <c r="AD29" s="34">
        <f t="shared" si="16"/>
        <v>8.676958987668081</v>
      </c>
      <c r="AE29" s="21"/>
    </row>
    <row r="30" spans="2:31" ht="14.25">
      <c r="B30" s="46"/>
      <c r="C30" s="22">
        <v>2035</v>
      </c>
      <c r="D30" s="22"/>
      <c r="E30" s="37">
        <f t="shared" si="0"/>
        <v>9.014200055472037</v>
      </c>
      <c r="F30" s="36">
        <f t="shared" si="1"/>
        <v>9.472623352082236</v>
      </c>
      <c r="G30" s="36">
        <f t="shared" si="2"/>
        <v>10.561813968188723</v>
      </c>
      <c r="H30" s="35">
        <f t="shared" si="3"/>
        <v>10.409057312210912</v>
      </c>
      <c r="I30" s="28"/>
      <c r="J30" s="37">
        <f t="shared" si="4"/>
        <v>9.216174479915157</v>
      </c>
      <c r="K30" s="36">
        <f t="shared" si="5"/>
        <v>10.019942383483095</v>
      </c>
      <c r="L30" s="35">
        <f t="shared" si="6"/>
        <v>9.73876816183166</v>
      </c>
      <c r="M30" s="28"/>
      <c r="N30" s="34">
        <f t="shared" si="7"/>
        <v>10.092454532216042</v>
      </c>
      <c r="O30" s="33"/>
      <c r="P30" s="32"/>
      <c r="Q30" s="32"/>
      <c r="R30" s="45"/>
      <c r="S30" s="44">
        <f t="shared" si="8"/>
        <v>2028</v>
      </c>
      <c r="T30" s="28"/>
      <c r="U30" s="37">
        <f t="shared" si="9"/>
        <v>8.43458897678514</v>
      </c>
      <c r="V30" s="36">
        <f t="shared" si="10"/>
        <v>8.890332939968031</v>
      </c>
      <c r="W30" s="36">
        <f t="shared" si="11"/>
        <v>9.026600325675915</v>
      </c>
      <c r="X30" s="35">
        <f t="shared" si="12"/>
        <v>8.919515342323582</v>
      </c>
      <c r="Y30" s="28"/>
      <c r="Z30" s="37">
        <f t="shared" si="13"/>
        <v>8.608909321863145</v>
      </c>
      <c r="AA30" s="36">
        <f t="shared" si="14"/>
        <v>8.88054567298287</v>
      </c>
      <c r="AB30" s="35">
        <f t="shared" si="15"/>
        <v>8.76396525717266</v>
      </c>
      <c r="AC30" s="28"/>
      <c r="AD30" s="34">
        <f t="shared" si="16"/>
        <v>8.851434935438451</v>
      </c>
      <c r="AE30" s="21"/>
    </row>
    <row r="31" spans="2:31" ht="14.25">
      <c r="B31" s="46"/>
      <c r="C31" s="22">
        <v>2036</v>
      </c>
      <c r="D31" s="22"/>
      <c r="E31" s="37">
        <f t="shared" si="0"/>
        <v>9.19283522007449</v>
      </c>
      <c r="F31" s="36">
        <f t="shared" si="1"/>
        <v>9.646977087035427</v>
      </c>
      <c r="G31" s="36">
        <f t="shared" si="2"/>
        <v>10.729715522237642</v>
      </c>
      <c r="H31" s="35">
        <f t="shared" si="3"/>
        <v>10.579077078058527</v>
      </c>
      <c r="I31" s="28"/>
      <c r="J31" s="37">
        <f t="shared" si="4"/>
        <v>9.393588247555243</v>
      </c>
      <c r="K31" s="36">
        <f t="shared" si="5"/>
        <v>10.190067958527392</v>
      </c>
      <c r="L31" s="35">
        <f t="shared" si="6"/>
        <v>9.911769307416753</v>
      </c>
      <c r="M31" s="28"/>
      <c r="N31" s="34">
        <f t="shared" si="7"/>
        <v>10.263813325708245</v>
      </c>
      <c r="O31" s="33"/>
      <c r="P31" s="32"/>
      <c r="Q31" s="32"/>
      <c r="R31" s="45"/>
      <c r="S31" s="44">
        <f t="shared" si="8"/>
        <v>2028</v>
      </c>
      <c r="T31" s="28"/>
      <c r="U31" s="37">
        <f t="shared" si="9"/>
        <v>8.6172327722459</v>
      </c>
      <c r="V31" s="36">
        <f t="shared" si="10"/>
        <v>9.068067599598345</v>
      </c>
      <c r="W31" s="36">
        <f t="shared" si="11"/>
        <v>9.201821722495064</v>
      </c>
      <c r="X31" s="35">
        <f t="shared" si="12"/>
        <v>9.09706485418075</v>
      </c>
      <c r="Y31" s="28"/>
      <c r="Z31" s="37">
        <f t="shared" si="13"/>
        <v>8.790260246451357</v>
      </c>
      <c r="AA31" s="36">
        <f t="shared" si="14"/>
        <v>9.056659430675209</v>
      </c>
      <c r="AB31" s="35">
        <f t="shared" si="15"/>
        <v>8.94252317738543</v>
      </c>
      <c r="AC31" s="28"/>
      <c r="AD31" s="34">
        <f t="shared" si="16"/>
        <v>9.029419238658425</v>
      </c>
      <c r="AE31" s="21"/>
    </row>
    <row r="32" spans="2:31" ht="14.25">
      <c r="B32" s="46"/>
      <c r="C32" s="22">
        <v>2037</v>
      </c>
      <c r="D32" s="22"/>
      <c r="E32" s="37">
        <f t="shared" si="0"/>
        <v>9.375010412836534</v>
      </c>
      <c r="F32" s="36">
        <f t="shared" si="1"/>
        <v>9.824539988421426</v>
      </c>
      <c r="G32" s="36">
        <f t="shared" si="2"/>
        <v>10.900286213608707</v>
      </c>
      <c r="H32" s="35">
        <f t="shared" si="3"/>
        <v>10.751873917747877</v>
      </c>
      <c r="I32" s="28"/>
      <c r="J32" s="37">
        <f t="shared" si="4"/>
        <v>9.57441727659439</v>
      </c>
      <c r="K32" s="36">
        <f t="shared" si="5"/>
        <v>10.363082044321198</v>
      </c>
      <c r="L32" s="35">
        <f t="shared" si="6"/>
        <v>10.087843674981917</v>
      </c>
      <c r="M32" s="28"/>
      <c r="N32" s="34">
        <f t="shared" si="7"/>
        <v>10.438081603311907</v>
      </c>
      <c r="O32" s="33"/>
      <c r="P32" s="32"/>
      <c r="Q32" s="32"/>
      <c r="R32" s="45"/>
      <c r="S32" s="44">
        <f t="shared" si="8"/>
        <v>2028</v>
      </c>
      <c r="T32" s="28"/>
      <c r="U32" s="37">
        <f t="shared" si="9"/>
        <v>8.803831562563213</v>
      </c>
      <c r="V32" s="36">
        <f t="shared" si="10"/>
        <v>9.249355513020978</v>
      </c>
      <c r="W32" s="36">
        <f t="shared" si="11"/>
        <v>9.380444459441781</v>
      </c>
      <c r="X32" s="35">
        <f t="shared" si="12"/>
        <v>9.278148619632521</v>
      </c>
      <c r="Y32" s="28"/>
      <c r="Z32" s="37">
        <f t="shared" si="13"/>
        <v>8.975431417788537</v>
      </c>
      <c r="AA32" s="36">
        <f t="shared" si="14"/>
        <v>9.23626577280894</v>
      </c>
      <c r="AB32" s="35">
        <f t="shared" si="15"/>
        <v>9.1247190548396</v>
      </c>
      <c r="AC32" s="28"/>
      <c r="AD32" s="34">
        <f t="shared" si="16"/>
        <v>9.210982443200473</v>
      </c>
      <c r="AE32" s="21"/>
    </row>
    <row r="33" spans="2:31" ht="14.25">
      <c r="B33" s="46"/>
      <c r="C33" s="22">
        <v>2038</v>
      </c>
      <c r="D33" s="22"/>
      <c r="E33" s="37">
        <f t="shared" si="0"/>
        <v>9.560795786795497</v>
      </c>
      <c r="F33" s="36">
        <f t="shared" si="1"/>
        <v>10.00537112437087</v>
      </c>
      <c r="G33" s="36">
        <f t="shared" si="2"/>
        <v>11.073568473678355</v>
      </c>
      <c r="H33" s="35">
        <f t="shared" si="3"/>
        <v>10.927493191529193</v>
      </c>
      <c r="I33" s="28"/>
      <c r="J33" s="37">
        <f t="shared" si="4"/>
        <v>9.7587273117072</v>
      </c>
      <c r="K33" s="36">
        <f t="shared" si="5"/>
        <v>10.539033684016006</v>
      </c>
      <c r="L33" s="35">
        <f t="shared" si="6"/>
        <v>10.267045857768757</v>
      </c>
      <c r="M33" s="28"/>
      <c r="N33" s="34">
        <f t="shared" si="7"/>
        <v>10.615308764871777</v>
      </c>
      <c r="O33" s="33"/>
      <c r="P33" s="32"/>
      <c r="Q33" s="32"/>
      <c r="R33" s="45"/>
      <c r="S33" s="44">
        <f t="shared" si="8"/>
        <v>2028</v>
      </c>
      <c r="T33" s="28"/>
      <c r="U33" s="37">
        <f t="shared" si="9"/>
        <v>8.994470989761084</v>
      </c>
      <c r="V33" s="36">
        <f t="shared" si="10"/>
        <v>9.434267716535425</v>
      </c>
      <c r="W33" s="36">
        <f t="shared" si="11"/>
        <v>9.56253456221198</v>
      </c>
      <c r="X33" s="35">
        <f t="shared" si="12"/>
        <v>9.46283699059561</v>
      </c>
      <c r="Y33" s="28"/>
      <c r="Z33" s="37">
        <f t="shared" si="13"/>
        <v>9.164503311258287</v>
      </c>
      <c r="AA33" s="36">
        <f t="shared" si="14"/>
        <v>9.419433962264145</v>
      </c>
      <c r="AB33" s="35">
        <f t="shared" si="15"/>
        <v>9.310627009646305</v>
      </c>
      <c r="AC33" s="28"/>
      <c r="AD33" s="34">
        <f t="shared" si="16"/>
        <v>9.396196513470679</v>
      </c>
      <c r="AE33" s="21"/>
    </row>
    <row r="34" spans="2:31" ht="14.25">
      <c r="B34" s="46"/>
      <c r="C34" s="22">
        <v>2039</v>
      </c>
      <c r="D34" s="22"/>
      <c r="E34" s="37">
        <f t="shared" si="0"/>
        <v>9.75026288521738</v>
      </c>
      <c r="F34" s="36">
        <f t="shared" si="1"/>
        <v>10.189530650226335</v>
      </c>
      <c r="G34" s="36">
        <f t="shared" si="2"/>
        <v>11.249605408356212</v>
      </c>
      <c r="H34" s="35">
        <f t="shared" si="3"/>
        <v>11.105981000559286</v>
      </c>
      <c r="I34" s="28"/>
      <c r="J34" s="37">
        <f t="shared" si="4"/>
        <v>9.94658536317045</v>
      </c>
      <c r="K34" s="36">
        <f t="shared" si="5"/>
        <v>10.71797275345217</v>
      </c>
      <c r="L34" s="35">
        <f t="shared" si="6"/>
        <v>10.44943141882257</v>
      </c>
      <c r="M34" s="28"/>
      <c r="N34" s="34">
        <f t="shared" si="7"/>
        <v>10.79554504898771</v>
      </c>
      <c r="O34" s="33"/>
      <c r="P34" s="32"/>
      <c r="Q34" s="32"/>
      <c r="R34" s="45"/>
      <c r="S34" s="44">
        <f t="shared" si="8"/>
        <v>2028</v>
      </c>
      <c r="T34" s="28"/>
      <c r="U34" s="37">
        <f t="shared" si="9"/>
        <v>9.189238550368147</v>
      </c>
      <c r="V34" s="36">
        <f t="shared" si="10"/>
        <v>9.62287666659188</v>
      </c>
      <c r="W34" s="36">
        <f t="shared" si="11"/>
        <v>9.748159338170662</v>
      </c>
      <c r="X34" s="35">
        <f t="shared" si="12"/>
        <v>9.651201719393367</v>
      </c>
      <c r="Y34" s="28"/>
      <c r="Z34" s="37">
        <f t="shared" si="13"/>
        <v>9.35755809749789</v>
      </c>
      <c r="AA34" s="36">
        <f t="shared" si="14"/>
        <v>9.606234635501602</v>
      </c>
      <c r="AB34" s="35">
        <f t="shared" si="15"/>
        <v>9.50032267204737</v>
      </c>
      <c r="AC34" s="28"/>
      <c r="AD34" s="34">
        <f t="shared" si="16"/>
        <v>9.585134860932552</v>
      </c>
      <c r="AE34" s="21"/>
    </row>
    <row r="35" spans="2:31" ht="14.25">
      <c r="B35" s="46"/>
      <c r="C35" s="22">
        <v>2040</v>
      </c>
      <c r="D35" s="22"/>
      <c r="E35" s="37">
        <f t="shared" si="0"/>
        <v>9.943484669147134</v>
      </c>
      <c r="F35" s="36">
        <f t="shared" si="1"/>
        <v>10.377079828553631</v>
      </c>
      <c r="G35" s="36">
        <f t="shared" si="2"/>
        <v>11.428440808808173</v>
      </c>
      <c r="H35" s="35">
        <f t="shared" si="3"/>
        <v>11.287384199003398</v>
      </c>
      <c r="I35" s="28"/>
      <c r="J35" s="37">
        <f t="shared" si="4"/>
        <v>10.138059731226258</v>
      </c>
      <c r="K35" s="36">
        <f t="shared" si="5"/>
        <v>10.899949975296863</v>
      </c>
      <c r="L35" s="35">
        <f t="shared" si="6"/>
        <v>10.63505690822011</v>
      </c>
      <c r="M35" s="28"/>
      <c r="N35" s="34">
        <f t="shared" si="7"/>
        <v>10.978841547255815</v>
      </c>
      <c r="O35" s="33"/>
      <c r="P35" s="32"/>
      <c r="Q35" s="32"/>
      <c r="R35" s="45"/>
      <c r="S35" s="44">
        <f t="shared" si="8"/>
        <v>2028</v>
      </c>
      <c r="T35" s="28"/>
      <c r="U35" s="37">
        <f t="shared" si="9"/>
        <v>9.38822363557538</v>
      </c>
      <c r="V35" s="36">
        <f t="shared" si="10"/>
        <v>9.815256268182747</v>
      </c>
      <c r="W35" s="36">
        <f t="shared" si="11"/>
        <v>9.937387401231268</v>
      </c>
      <c r="X35" s="35">
        <f t="shared" si="12"/>
        <v>9.8433159866319</v>
      </c>
      <c r="Y35" s="28"/>
      <c r="Z35" s="37">
        <f t="shared" si="13"/>
        <v>9.55467967810967</v>
      </c>
      <c r="AA35" s="36">
        <f t="shared" si="14"/>
        <v>9.796739829802826</v>
      </c>
      <c r="AB35" s="35">
        <f t="shared" si="15"/>
        <v>9.693883213182863</v>
      </c>
      <c r="AC35" s="28"/>
      <c r="AD35" s="34">
        <f t="shared" si="16"/>
        <v>9.777872373204403</v>
      </c>
      <c r="AE35" s="21"/>
    </row>
    <row r="36" spans="2:31" ht="14.25">
      <c r="B36" s="46"/>
      <c r="C36" s="22">
        <v>2041</v>
      </c>
      <c r="D36" s="22"/>
      <c r="E36" s="37">
        <f t="shared" si="0"/>
        <v>10.14053554550491</v>
      </c>
      <c r="F36" s="36">
        <f t="shared" si="1"/>
        <v>10.568081049521425</v>
      </c>
      <c r="G36" s="36">
        <f t="shared" si="2"/>
        <v>11.61011916234994</v>
      </c>
      <c r="H36" s="35">
        <f t="shared" si="3"/>
        <v>11.471750406334714</v>
      </c>
      <c r="I36" s="28"/>
      <c r="J36" s="37">
        <f t="shared" si="4"/>
        <v>10.333220030914253</v>
      </c>
      <c r="K36" s="36">
        <f t="shared" si="5"/>
        <v>11.085016933422109</v>
      </c>
      <c r="L36" s="35">
        <f t="shared" si="6"/>
        <v>10.823979880603375</v>
      </c>
      <c r="M36" s="28"/>
      <c r="N36" s="34">
        <f t="shared" si="7"/>
        <v>11.165250218751384</v>
      </c>
      <c r="O36" s="33"/>
      <c r="P36" s="32"/>
      <c r="Q36" s="32"/>
      <c r="R36" s="45"/>
      <c r="S36" s="44">
        <f t="shared" si="8"/>
        <v>2028</v>
      </c>
      <c r="T36" s="28"/>
      <c r="U36" s="37">
        <f t="shared" si="9"/>
        <v>9.591517572263387</v>
      </c>
      <c r="V36" s="36">
        <f t="shared" si="10"/>
        <v>10.011481903801748</v>
      </c>
      <c r="W36" s="36">
        <f t="shared" si="11"/>
        <v>10.130288697217956</v>
      </c>
      <c r="X36" s="35">
        <f t="shared" si="12"/>
        <v>10.0392544296311</v>
      </c>
      <c r="Y36" s="28"/>
      <c r="Z36" s="37">
        <f t="shared" si="13"/>
        <v>9.75595372212462</v>
      </c>
      <c r="AA36" s="36">
        <f t="shared" si="14"/>
        <v>9.991023011050322</v>
      </c>
      <c r="AB36" s="35">
        <f t="shared" si="15"/>
        <v>9.891387376485516</v>
      </c>
      <c r="AC36" s="28"/>
      <c r="AD36" s="34">
        <f t="shared" si="16"/>
        <v>9.97448544374181</v>
      </c>
      <c r="AE36" s="21"/>
    </row>
    <row r="37" spans="2:31" ht="14.25">
      <c r="B37" s="46"/>
      <c r="C37" s="22">
        <v>2042</v>
      </c>
      <c r="D37" s="22"/>
      <c r="E37" s="37">
        <f t="shared" si="0"/>
        <v>10.341491395739082</v>
      </c>
      <c r="F37" s="36">
        <f t="shared" si="1"/>
        <v>10.762597851655975</v>
      </c>
      <c r="G37" s="36">
        <f t="shared" si="2"/>
        <v>11.794685663513755</v>
      </c>
      <c r="H37" s="35">
        <f t="shared" si="3"/>
        <v>11.65912801983476</v>
      </c>
      <c r="I37" s="28"/>
      <c r="J37" s="37">
        <f t="shared" si="4"/>
        <v>10.532137217381777</v>
      </c>
      <c r="K37" s="36">
        <f t="shared" si="5"/>
        <v>11.27322608752691</v>
      </c>
      <c r="L37" s="35">
        <f t="shared" si="6"/>
        <v>11.016258913024883</v>
      </c>
      <c r="M37" s="28"/>
      <c r="N37" s="34">
        <f t="shared" si="7"/>
        <v>11.354823904757744</v>
      </c>
      <c r="O37" s="33"/>
      <c r="P37" s="32"/>
      <c r="Q37" s="32"/>
      <c r="R37" s="45"/>
      <c r="S37" s="44">
        <f t="shared" si="8"/>
        <v>2028</v>
      </c>
      <c r="T37" s="28"/>
      <c r="U37" s="37">
        <f t="shared" si="9"/>
        <v>9.799213664918097</v>
      </c>
      <c r="V37" s="36">
        <f t="shared" si="10"/>
        <v>10.211630462981992</v>
      </c>
      <c r="W37" s="36">
        <f t="shared" si="11"/>
        <v>10.326934529720221</v>
      </c>
      <c r="X37" s="35">
        <f t="shared" si="12"/>
        <v>10.23909317142159</v>
      </c>
      <c r="Y37" s="28"/>
      <c r="Z37" s="37">
        <f t="shared" si="13"/>
        <v>9.961467703234158</v>
      </c>
      <c r="AA37" s="36">
        <f t="shared" si="14"/>
        <v>10.189159102058758</v>
      </c>
      <c r="AB37" s="35">
        <f t="shared" si="15"/>
        <v>10.092915509714777</v>
      </c>
      <c r="AC37" s="28"/>
      <c r="AD37" s="34">
        <f t="shared" si="16"/>
        <v>10.175052002116924</v>
      </c>
      <c r="AE37" s="21"/>
    </row>
    <row r="38" spans="2:31" ht="14.25">
      <c r="B38" s="46"/>
      <c r="C38" s="22">
        <v>2043</v>
      </c>
      <c r="D38" s="22"/>
      <c r="E38" s="31">
        <f t="shared" si="0"/>
        <v>10.546429605047104</v>
      </c>
      <c r="F38" s="30">
        <f t="shared" si="1"/>
        <v>10.960694942977877</v>
      </c>
      <c r="G38" s="30">
        <f t="shared" si="2"/>
        <v>11.982186225291032</v>
      </c>
      <c r="H38" s="29">
        <f t="shared" si="3"/>
        <v>11.84956622729801</v>
      </c>
      <c r="I38" s="28"/>
      <c r="J38" s="31">
        <f t="shared" si="4"/>
        <v>10.734883611681301</v>
      </c>
      <c r="K38" s="30">
        <f t="shared" si="5"/>
        <v>11.464630788007652</v>
      </c>
      <c r="L38" s="29">
        <f t="shared" si="6"/>
        <v>11.211953623109947</v>
      </c>
      <c r="M38" s="28"/>
      <c r="N38" s="27">
        <f t="shared" si="7"/>
        <v>11.547616343745178</v>
      </c>
      <c r="O38" s="33"/>
      <c r="P38" s="32"/>
      <c r="Q38" s="32"/>
      <c r="R38" s="45"/>
      <c r="S38" s="44">
        <f t="shared" si="8"/>
        <v>2028</v>
      </c>
      <c r="T38" s="28"/>
      <c r="U38" s="31">
        <f t="shared" si="9"/>
        <v>10.01140723845412</v>
      </c>
      <c r="V38" s="30">
        <f t="shared" si="10"/>
        <v>10.41578037242455</v>
      </c>
      <c r="W38" s="30">
        <f t="shared" si="11"/>
        <v>10.527397586449386</v>
      </c>
      <c r="X38" s="29">
        <f t="shared" si="12"/>
        <v>10.442909850318898</v>
      </c>
      <c r="Y38" s="28"/>
      <c r="Z38" s="31">
        <f t="shared" si="13"/>
        <v>10.171310937806195</v>
      </c>
      <c r="AA38" s="30">
        <f t="shared" si="14"/>
        <v>10.39122451146799</v>
      </c>
      <c r="AB38" s="29">
        <f t="shared" si="15"/>
        <v>10.298549597643518</v>
      </c>
      <c r="AC38" s="28"/>
      <c r="AD38" s="27">
        <f t="shared" si="16"/>
        <v>10.379651544906658</v>
      </c>
      <c r="AE38" s="21"/>
    </row>
    <row r="39" spans="2:31" ht="14.25">
      <c r="B39" s="46"/>
      <c r="C39" s="22"/>
      <c r="D39" s="22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3"/>
      <c r="P39" s="32"/>
      <c r="Q39" s="32"/>
      <c r="R39" s="45"/>
      <c r="S39" s="44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1"/>
    </row>
    <row r="40" spans="2:31" ht="30" customHeight="1">
      <c r="B40" s="63" t="s">
        <v>28</v>
      </c>
      <c r="C40" s="64"/>
      <c r="D40" s="22" t="s">
        <v>25</v>
      </c>
      <c r="E40" s="43">
        <f>-PMT($K$44,10,(NPV($K$44,E9:E18)))</f>
        <v>6.2472996610978395</v>
      </c>
      <c r="F40" s="42">
        <f>-PMT($K$44,10,(NPV($K$44,F9:F18)))</f>
        <v>6.7462967922317745</v>
      </c>
      <c r="G40" s="42">
        <f>-PMT($K$44,10,(NPV($K$44,G9:G18)))</f>
        <v>7.87987338916032</v>
      </c>
      <c r="H40" s="41">
        <f>-PMT($K$44,10,(NPV($K$44,H9:H18)))</f>
        <v>7.703111839193031</v>
      </c>
      <c r="I40" s="28"/>
      <c r="J40" s="43">
        <f>-PMT($K$44,10,(NPV($K$44,J9:J18)))</f>
        <v>6.4606413904808715</v>
      </c>
      <c r="K40" s="42">
        <f>-PMT($K$44,10,(NPV($K$44,K9:K18)))</f>
        <v>7.322086961067062</v>
      </c>
      <c r="L40" s="41">
        <f>-PMT($K$44,10,(NPV($K$44,L9:L18)))</f>
        <v>7.015455406409001</v>
      </c>
      <c r="M40" s="28"/>
      <c r="N40" s="40">
        <f>-PMT($K$44,10,(NPV($K$44,N9:N18)))</f>
        <v>7.375452482728732</v>
      </c>
      <c r="O40" s="33"/>
      <c r="P40" s="32"/>
      <c r="Q40" s="32"/>
      <c r="R40" s="65" t="s">
        <v>28</v>
      </c>
      <c r="S40" s="66"/>
      <c r="T40" s="28" t="s">
        <v>25</v>
      </c>
      <c r="U40" s="43">
        <f>-PMT($AA$44,10,(NPV($AA$44,U9:U18)))</f>
        <v>5.65003811818816</v>
      </c>
      <c r="V40" s="42">
        <f>-PMT($AA$44,10,(NPV($AA$44,V9:V18)))</f>
        <v>6.149035249322096</v>
      </c>
      <c r="W40" s="42">
        <f>-PMT($AA$44,10,(NPV($AA$44,W9:W18)))</f>
        <v>6.312061839022409</v>
      </c>
      <c r="X40" s="41">
        <f>-PMT($AA$44,10,(NPV($AA$44,X9:X18)))</f>
        <v>6.180094904773349</v>
      </c>
      <c r="Y40" s="28"/>
      <c r="Z40" s="43">
        <f>-PMT($AA$44,10,(NPV($AA$44,Z9:Z18)))</f>
        <v>5.83600357850272</v>
      </c>
      <c r="AA40" s="42">
        <f>-PMT($AA$44,10,(NPV($AA$44,AA9:AA18)))</f>
        <v>6.156096378707846</v>
      </c>
      <c r="AB40" s="41">
        <f>-PMT($AA$44,10,(NPV($AA$44,AB9:AB18)))</f>
        <v>6.016034907243958</v>
      </c>
      <c r="AC40" s="28"/>
      <c r="AD40" s="40">
        <f>-PMT($AA$44,10,(NPV($AA$44,AD9:AD18)))</f>
        <v>6.105023761049566</v>
      </c>
      <c r="AE40" s="21"/>
    </row>
    <row r="41" spans="2:31" ht="30" customHeight="1">
      <c r="B41" s="63" t="s">
        <v>27</v>
      </c>
      <c r="C41" s="64"/>
      <c r="D41" s="39"/>
      <c r="E41" s="37">
        <f>-PMT($K44,15,(NPV($K44,E9:E23)))</f>
        <v>6.673009288942683</v>
      </c>
      <c r="F41" s="36">
        <f>-PMT($K44,15,(NPV($K44,F9:F23)))</f>
        <v>7.167340969083572</v>
      </c>
      <c r="G41" s="36">
        <f>-PMT($K44,15,(NPV($K44,G9:G23)))</f>
        <v>8.29813475553651</v>
      </c>
      <c r="H41" s="35">
        <f>-PMT($K44,15,(NPV($K44,H9:H23)))</f>
        <v>8.122590583132888</v>
      </c>
      <c r="I41" s="28"/>
      <c r="J41" s="37">
        <f>-PMT($K44,15,(NPV($K44,J9:J23)))</f>
        <v>6.884495225263699</v>
      </c>
      <c r="K41" s="36">
        <f>-PMT($K44,15,(NPV($K44,K9:K23)))</f>
        <v>7.741565019441678</v>
      </c>
      <c r="L41" s="35">
        <f>-PMT($K44,15,(NPV($K44,L9:L23)))</f>
        <v>7.436188598475397</v>
      </c>
      <c r="M41" s="28"/>
      <c r="N41" s="34">
        <f>-PMT($K44,15,(NPV($K44,N9:N23)))</f>
        <v>7.795869706016709</v>
      </c>
      <c r="O41" s="33"/>
      <c r="P41" s="32"/>
      <c r="Q41" s="32"/>
      <c r="R41" s="65" t="s">
        <v>27</v>
      </c>
      <c r="S41" s="66"/>
      <c r="T41" s="38"/>
      <c r="U41" s="37">
        <f>-PMT($AA$44,15,(NPV($AA$44,U9:U23)))</f>
        <v>6.075747746033003</v>
      </c>
      <c r="V41" s="36">
        <f>-PMT($AA$44,15,(NPV($AA$44,V9:V23)))</f>
        <v>6.5700794261738915</v>
      </c>
      <c r="W41" s="36">
        <f>-PMT($AA$44,15,(NPV($AA$44,W9:W23)))</f>
        <v>6.730323205398598</v>
      </c>
      <c r="X41" s="35">
        <f>-PMT($AA$44,15,(NPV($AA$44,X9:X23)))</f>
        <v>6.599573648713204</v>
      </c>
      <c r="Y41" s="28"/>
      <c r="Z41" s="37">
        <f>-PMT($AA$44,15,(NPV($AA$44,Z9:Z23)))</f>
        <v>6.259857413285548</v>
      </c>
      <c r="AA41" s="36">
        <f>-PMT($AA$44,15,(NPV($AA$44,AA9:AA23)))</f>
        <v>6.575574437082462</v>
      </c>
      <c r="AB41" s="35">
        <f>-PMT($AA$44,15,(NPV($AA$44,AB9:AB23)))</f>
        <v>6.436768099310355</v>
      </c>
      <c r="AC41" s="28"/>
      <c r="AD41" s="34">
        <f>-PMT($AA$44,15,(NPV($AA$44,AD9:AD23)))</f>
        <v>6.525440984337541</v>
      </c>
      <c r="AE41" s="21"/>
    </row>
    <row r="42" spans="2:31" ht="30" customHeight="1">
      <c r="B42" s="63" t="s">
        <v>26</v>
      </c>
      <c r="C42" s="64"/>
      <c r="D42" s="22" t="s">
        <v>23</v>
      </c>
      <c r="E42" s="31">
        <f>-PMT($K$44,30,(NPV($K$44,E9:E38)))</f>
        <v>7.800122580146276</v>
      </c>
      <c r="F42" s="30">
        <f>-PMT($K$44,30,(NPV($K$44,F9:F38)))</f>
        <v>8.275505333294575</v>
      </c>
      <c r="G42" s="30">
        <f>-PMT($K$44,30,(NPV($K$44,G9:G38)))</f>
        <v>9.383195636084375</v>
      </c>
      <c r="H42" s="29">
        <f>-PMT($K$44,30,(NPV($K$44,H9:H38)))</f>
        <v>9.219053369936473</v>
      </c>
      <c r="I42" s="28"/>
      <c r="J42" s="31">
        <f>-PMT($K$44,30,(NPV($K$44,J9:J38)))</f>
        <v>8.006406436201216</v>
      </c>
      <c r="K42" s="30">
        <f>-PMT($K$44,30,(NPV($K$44,K9:K38)))</f>
        <v>8.834887723079998</v>
      </c>
      <c r="L42" s="29">
        <f>-PMT($K$44,30,(NPV($K$44,L9:L38)))</f>
        <v>8.542121181903372</v>
      </c>
      <c r="M42" s="28"/>
      <c r="N42" s="27">
        <f>-PMT($K$44,30,(NPV($K$44,N9:N38)))</f>
        <v>8.89787840029234</v>
      </c>
      <c r="O42" s="33"/>
      <c r="P42" s="32"/>
      <c r="Q42" s="32"/>
      <c r="R42" s="65" t="s">
        <v>26</v>
      </c>
      <c r="S42" s="66"/>
      <c r="T42" s="28" t="s">
        <v>23</v>
      </c>
      <c r="U42" s="31">
        <f>-PMT($AA$44,30,(NPV($AA$44,U9:U38)))</f>
        <v>7.21385870060731</v>
      </c>
      <c r="V42" s="30">
        <f>-PMT($AA$44,30,(NPV($AA$44,V9:V38)))</f>
        <v>7.687532901602586</v>
      </c>
      <c r="W42" s="30">
        <f>-PMT($AA$44,30,(NPV($AA$44,W9:W38)))</f>
        <v>7.8355257168657575</v>
      </c>
      <c r="X42" s="29">
        <f>-PMT($AA$44,30,(NPV($AA$44,X9:X38)))</f>
        <v>7.716746149480756</v>
      </c>
      <c r="Y42" s="28"/>
      <c r="Z42" s="31">
        <f>-PMT($AA$44,30,(NPV($AA$44,Z9:Z38)))</f>
        <v>7.392576082341169</v>
      </c>
      <c r="AA42" s="30">
        <f>-PMT($AA$44,30,(NPV($AA$44,AA9:AA38)))</f>
        <v>7.685362370786065</v>
      </c>
      <c r="AB42" s="29">
        <f>-PMT($AA$44,30,(NPV($AA$44,AB9:AB38)))</f>
        <v>7.557969859453018</v>
      </c>
      <c r="AC42" s="28"/>
      <c r="AD42" s="27">
        <f>-PMT($AA$44,30,(NPV($AA$44,AD9:AD38)))</f>
        <v>7.645664854580306</v>
      </c>
      <c r="AE42" s="21"/>
    </row>
    <row r="43" spans="2:31" ht="15" customHeight="1">
      <c r="B43" s="26"/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/>
      <c r="R43" s="26"/>
      <c r="S43" s="25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1"/>
    </row>
    <row r="44" spans="2:32" ht="15" customHeight="1">
      <c r="B44" s="26"/>
      <c r="C44" s="25"/>
      <c r="D44" s="22" t="s">
        <v>25</v>
      </c>
      <c r="E44" s="24" t="s">
        <v>24</v>
      </c>
      <c r="F44" s="22"/>
      <c r="G44" s="22"/>
      <c r="H44" s="22"/>
      <c r="I44" s="22"/>
      <c r="J44" s="22"/>
      <c r="K44" s="23">
        <v>0.0136</v>
      </c>
      <c r="L44" s="22"/>
      <c r="M44" s="22"/>
      <c r="N44" s="22"/>
      <c r="O44" s="21"/>
      <c r="P44" s="20"/>
      <c r="Q44" s="20"/>
      <c r="R44" s="26"/>
      <c r="S44" s="25"/>
      <c r="T44" s="22" t="s">
        <v>25</v>
      </c>
      <c r="U44" s="24" t="s">
        <v>24</v>
      </c>
      <c r="V44" s="22"/>
      <c r="W44" s="22"/>
      <c r="X44" s="22"/>
      <c r="Y44" s="22"/>
      <c r="Z44" s="22"/>
      <c r="AA44" s="23">
        <v>0.0136</v>
      </c>
      <c r="AB44" s="22"/>
      <c r="AC44" s="22"/>
      <c r="AD44" s="22"/>
      <c r="AE44" s="21"/>
      <c r="AF44" s="20"/>
    </row>
    <row r="45" spans="2:31" ht="14.25">
      <c r="B45" s="19"/>
      <c r="C45" s="17"/>
      <c r="D45" s="17" t="s">
        <v>23</v>
      </c>
      <c r="E45" s="18" t="s">
        <v>22</v>
      </c>
      <c r="F45" s="17"/>
      <c r="G45" s="17"/>
      <c r="H45" s="17"/>
      <c r="I45" s="17"/>
      <c r="J45" s="17"/>
      <c r="K45" s="17"/>
      <c r="L45" s="17"/>
      <c r="M45" s="17"/>
      <c r="N45" s="17"/>
      <c r="O45" s="16"/>
      <c r="R45" s="19"/>
      <c r="S45" s="17"/>
      <c r="T45" s="17" t="s">
        <v>23</v>
      </c>
      <c r="U45" s="18" t="s">
        <v>22</v>
      </c>
      <c r="V45" s="17"/>
      <c r="W45" s="17"/>
      <c r="X45" s="17"/>
      <c r="Y45" s="17"/>
      <c r="Z45" s="17"/>
      <c r="AA45" s="17"/>
      <c r="AB45" s="17"/>
      <c r="AC45" s="17"/>
      <c r="AD45" s="17"/>
      <c r="AE45" s="16"/>
    </row>
    <row r="47" ht="15" customHeight="1">
      <c r="C47" s="56" t="s">
        <v>21</v>
      </c>
    </row>
    <row r="48" spans="3:30" ht="14.25">
      <c r="C48" s="56"/>
      <c r="E48" s="15">
        <f>(E23/E14)^(1/10)-1</f>
        <v>0.019817084544736074</v>
      </c>
      <c r="F48" s="15">
        <f>(F23/F14)^(1/10)-1</f>
        <v>0.01840606645833387</v>
      </c>
      <c r="G48" s="15">
        <f>(G23/G14)^(1/10)-1</f>
        <v>0.015897037625792754</v>
      </c>
      <c r="H48" s="15">
        <f>(H23/H14)^(1/10)-1</f>
        <v>0.016333829351497853</v>
      </c>
      <c r="J48" s="15">
        <f>(J23/J14)^(1/10)-1</f>
        <v>0.01925026137761665</v>
      </c>
      <c r="K48" s="15">
        <f>(K23/K14)^(1/10)-1</f>
        <v>0.016978697933905496</v>
      </c>
      <c r="L48" s="15">
        <f>(L23/L14)^(1/10)-1</f>
        <v>0.017764171269947893</v>
      </c>
      <c r="N48" s="15">
        <f>(N23/N14)^(1/10)-1</f>
        <v>0.016978901707727312</v>
      </c>
      <c r="O48" s="15"/>
      <c r="P48" s="15"/>
      <c r="Q48" s="15"/>
      <c r="R48" s="15"/>
      <c r="U48" s="15">
        <f>(U23/U14)^(1/10)-1</f>
        <v>0.021654142953907884</v>
      </c>
      <c r="V48" s="15">
        <f>(V23/V14)^(1/10)-1</f>
        <v>0.019991901409144974</v>
      </c>
      <c r="W48" s="15">
        <f>(W23/W14)^(1/10)-1</f>
        <v>0.01941167111617159</v>
      </c>
      <c r="X48" s="15">
        <f>(X23/X14)^(1/10)-1</f>
        <v>0.01990573535029272</v>
      </c>
      <c r="Z48" s="15">
        <f>(Z23/Z14)^(1/10)-1</f>
        <v>0.0210654936424588</v>
      </c>
      <c r="AA48" s="15">
        <f>(AA23/AA14)^(1/10)-1</f>
        <v>0.019831411737245785</v>
      </c>
      <c r="AB48" s="15">
        <f>(AB23/AB14)^(1/10)-1</f>
        <v>0.02037410178761645</v>
      </c>
      <c r="AD48" s="15">
        <f>(AD23/AD14)^(1/10)-1</f>
        <v>0.020107960406213765</v>
      </c>
    </row>
    <row r="49" spans="3:18" s="15" customFormat="1" ht="14.25">
      <c r="C49" s="56"/>
      <c r="O49" s="14"/>
      <c r="P49" s="14"/>
      <c r="Q49" s="14"/>
      <c r="R49" s="14"/>
    </row>
  </sheetData>
  <sheetProtection/>
  <mergeCells count="15">
    <mergeCell ref="C47:C49"/>
    <mergeCell ref="B40:C40"/>
    <mergeCell ref="R40:S40"/>
    <mergeCell ref="B41:C41"/>
    <mergeCell ref="R41:S41"/>
    <mergeCell ref="B42:C42"/>
    <mergeCell ref="R42:S42"/>
    <mergeCell ref="C2:N3"/>
    <mergeCell ref="S2:AD3"/>
    <mergeCell ref="E5:H5"/>
    <mergeCell ref="J5:L5"/>
    <mergeCell ref="N5:N6"/>
    <mergeCell ref="U5:X5"/>
    <mergeCell ref="Z5:AB5"/>
    <mergeCell ref="AD5:AD6"/>
  </mergeCells>
  <printOptions/>
  <pageMargins left="0.7" right="0.7" top="0.75" bottom="0.75" header="0.3" footer="0.3"/>
  <pageSetup horizontalDpi="600" verticalDpi="600" orientation="portrait" scale="83" r:id="rId1"/>
  <colBreaks count="1" manualBreakCount="1">
    <brk id="16" min="1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F51"/>
  <sheetViews>
    <sheetView view="pageBreakPreview" zoomScale="60" zoomScalePageLayoutView="0" workbookViewId="0" topLeftCell="A1">
      <selection activeCell="AK21" sqref="AK21"/>
    </sheetView>
  </sheetViews>
  <sheetFormatPr defaultColWidth="9.140625" defaultRowHeight="12.75"/>
  <cols>
    <col min="1" max="1" width="9.140625" style="14" customWidth="1"/>
    <col min="2" max="2" width="2.7109375" style="14" customWidth="1"/>
    <col min="3" max="3" width="8.28125" style="15" customWidth="1"/>
    <col min="4" max="4" width="2.7109375" style="15" customWidth="1"/>
    <col min="5" max="8" width="8.7109375" style="15" customWidth="1"/>
    <col min="9" max="9" width="2.7109375" style="15" customWidth="1"/>
    <col min="10" max="12" width="8.7109375" style="15" customWidth="1"/>
    <col min="13" max="13" width="2.7109375" style="15" customWidth="1"/>
    <col min="14" max="14" width="9.140625" style="15" customWidth="1"/>
    <col min="15" max="15" width="2.7109375" style="14" customWidth="1"/>
    <col min="16" max="17" width="9.140625" style="14" customWidth="1"/>
    <col min="18" max="18" width="2.7109375" style="14" customWidth="1"/>
    <col min="19" max="19" width="9.140625" style="15" customWidth="1"/>
    <col min="20" max="20" width="2.7109375" style="15" customWidth="1"/>
    <col min="21" max="24" width="8.7109375" style="15" customWidth="1"/>
    <col min="25" max="25" width="2.7109375" style="15" customWidth="1"/>
    <col min="26" max="28" width="8.7109375" style="15" customWidth="1"/>
    <col min="29" max="29" width="2.7109375" style="15" customWidth="1"/>
    <col min="30" max="30" width="9.140625" style="15" customWidth="1"/>
    <col min="31" max="31" width="2.7109375" style="14" customWidth="1"/>
    <col min="32" max="16384" width="9.140625" style="14" customWidth="1"/>
  </cols>
  <sheetData>
    <row r="2" spans="3:30" ht="15" customHeight="1">
      <c r="C2" s="56" t="s">
        <v>40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S2" s="56" t="s">
        <v>39</v>
      </c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3:30" ht="14.2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1" ht="14.25"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1"/>
      <c r="R4" s="5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1"/>
    </row>
    <row r="5" spans="2:31" ht="14.25">
      <c r="B5" s="46"/>
      <c r="C5" s="22"/>
      <c r="D5" s="22"/>
      <c r="E5" s="58" t="s">
        <v>36</v>
      </c>
      <c r="F5" s="59"/>
      <c r="G5" s="59"/>
      <c r="H5" s="60"/>
      <c r="I5" s="22"/>
      <c r="J5" s="58" t="s">
        <v>35</v>
      </c>
      <c r="K5" s="59"/>
      <c r="L5" s="60"/>
      <c r="M5" s="22"/>
      <c r="N5" s="61" t="s">
        <v>34</v>
      </c>
      <c r="O5" s="21"/>
      <c r="R5" s="46"/>
      <c r="S5" s="22"/>
      <c r="T5" s="22"/>
      <c r="U5" s="58" t="s">
        <v>36</v>
      </c>
      <c r="V5" s="59"/>
      <c r="W5" s="59"/>
      <c r="X5" s="60"/>
      <c r="Y5" s="22"/>
      <c r="Z5" s="58" t="s">
        <v>35</v>
      </c>
      <c r="AA5" s="59"/>
      <c r="AB5" s="60"/>
      <c r="AC5" s="22"/>
      <c r="AD5" s="61" t="s">
        <v>34</v>
      </c>
      <c r="AE5" s="21"/>
    </row>
    <row r="6" spans="2:31" ht="30" customHeight="1">
      <c r="B6" s="46"/>
      <c r="C6" s="22" t="s">
        <v>33</v>
      </c>
      <c r="D6" s="22"/>
      <c r="E6" s="50" t="s">
        <v>31</v>
      </c>
      <c r="F6" s="49" t="s">
        <v>32</v>
      </c>
      <c r="G6" s="49" t="s">
        <v>30</v>
      </c>
      <c r="H6" s="48" t="s">
        <v>29</v>
      </c>
      <c r="I6" s="47"/>
      <c r="J6" s="50" t="s">
        <v>31</v>
      </c>
      <c r="K6" s="49" t="s">
        <v>30</v>
      </c>
      <c r="L6" s="48" t="s">
        <v>29</v>
      </c>
      <c r="M6" s="22"/>
      <c r="N6" s="62"/>
      <c r="O6" s="21"/>
      <c r="R6" s="46"/>
      <c r="S6" s="22" t="s">
        <v>33</v>
      </c>
      <c r="T6" s="22"/>
      <c r="U6" s="50" t="s">
        <v>31</v>
      </c>
      <c r="V6" s="49" t="s">
        <v>32</v>
      </c>
      <c r="W6" s="49" t="s">
        <v>30</v>
      </c>
      <c r="X6" s="48" t="s">
        <v>29</v>
      </c>
      <c r="Y6" s="47"/>
      <c r="Z6" s="50" t="s">
        <v>31</v>
      </c>
      <c r="AA6" s="49" t="s">
        <v>30</v>
      </c>
      <c r="AB6" s="48" t="s">
        <v>29</v>
      </c>
      <c r="AC6" s="22"/>
      <c r="AD6" s="62"/>
      <c r="AE6" s="21"/>
    </row>
    <row r="7" spans="2:31" ht="14.25">
      <c r="B7" s="46"/>
      <c r="C7" s="22"/>
      <c r="D7" s="22"/>
      <c r="E7" s="47"/>
      <c r="F7" s="47"/>
      <c r="G7" s="47"/>
      <c r="H7" s="47"/>
      <c r="I7" s="47"/>
      <c r="J7" s="47"/>
      <c r="K7" s="47"/>
      <c r="L7" s="47"/>
      <c r="M7" s="22"/>
      <c r="N7" s="47"/>
      <c r="O7" s="21"/>
      <c r="R7" s="46"/>
      <c r="S7" s="22"/>
      <c r="T7" s="22"/>
      <c r="U7" s="47"/>
      <c r="V7" s="47"/>
      <c r="W7" s="47"/>
      <c r="X7" s="47"/>
      <c r="Y7" s="47"/>
      <c r="Z7" s="47"/>
      <c r="AA7" s="47"/>
      <c r="AB7" s="47"/>
      <c r="AC7" s="22"/>
      <c r="AD7" s="47"/>
      <c r="AE7" s="21"/>
    </row>
    <row r="8" spans="2:31" ht="14.25">
      <c r="B8" s="46"/>
      <c r="C8" s="22">
        <v>2013</v>
      </c>
      <c r="D8" s="22"/>
      <c r="E8" s="43">
        <v>5.205941710125117</v>
      </c>
      <c r="F8" s="42">
        <v>5.805941710125117</v>
      </c>
      <c r="G8" s="42">
        <v>6.828096989078432</v>
      </c>
      <c r="H8" s="41">
        <v>6.630151360819048</v>
      </c>
      <c r="I8" s="28"/>
      <c r="J8" s="43">
        <v>5.377703474620666</v>
      </c>
      <c r="K8" s="42">
        <v>6.03437981929191</v>
      </c>
      <c r="L8" s="41">
        <v>5.782325559393065</v>
      </c>
      <c r="M8" s="28"/>
      <c r="N8" s="40">
        <v>5.920807424136227</v>
      </c>
      <c r="O8" s="33"/>
      <c r="P8" s="32"/>
      <c r="Q8" s="32"/>
      <c r="R8" s="45"/>
      <c r="S8" s="44">
        <v>2013</v>
      </c>
      <c r="T8" s="28"/>
      <c r="U8" s="43">
        <v>4.7</v>
      </c>
      <c r="V8" s="42">
        <v>5.3</v>
      </c>
      <c r="W8" s="42">
        <v>5.5</v>
      </c>
      <c r="X8" s="41">
        <v>5.34</v>
      </c>
      <c r="Y8" s="28"/>
      <c r="Z8" s="43">
        <v>4.92</v>
      </c>
      <c r="AA8" s="42">
        <v>5.31</v>
      </c>
      <c r="AB8" s="41">
        <v>5.14</v>
      </c>
      <c r="AC8" s="28"/>
      <c r="AD8" s="40">
        <v>5.25</v>
      </c>
      <c r="AE8" s="21"/>
    </row>
    <row r="9" spans="2:31" ht="14.25">
      <c r="B9" s="46"/>
      <c r="C9" s="22">
        <v>2014</v>
      </c>
      <c r="D9" s="22"/>
      <c r="E9" s="37">
        <v>5.0659417101251165</v>
      </c>
      <c r="F9" s="36">
        <v>5.785941710125117</v>
      </c>
      <c r="G9" s="36">
        <v>6.838096989078432</v>
      </c>
      <c r="H9" s="35">
        <v>6.6101513608190485</v>
      </c>
      <c r="I9" s="28"/>
      <c r="J9" s="37">
        <v>5.287703474620666</v>
      </c>
      <c r="K9" s="36">
        <v>6.244379819291909</v>
      </c>
      <c r="L9" s="35">
        <v>5.992325559393065</v>
      </c>
      <c r="M9" s="28"/>
      <c r="N9" s="34">
        <v>6.120807424136228</v>
      </c>
      <c r="O9" s="33"/>
      <c r="P9" s="32"/>
      <c r="Q9" s="32"/>
      <c r="R9" s="45"/>
      <c r="S9" s="44">
        <v>2014</v>
      </c>
      <c r="T9" s="28"/>
      <c r="U9" s="37">
        <v>4.56</v>
      </c>
      <c r="V9" s="36">
        <v>5.28</v>
      </c>
      <c r="W9" s="36">
        <v>5.51</v>
      </c>
      <c r="X9" s="35">
        <v>5.32</v>
      </c>
      <c r="Y9" s="28"/>
      <c r="Z9" s="37">
        <v>4.83</v>
      </c>
      <c r="AA9" s="36">
        <v>5.28</v>
      </c>
      <c r="AB9" s="35">
        <v>5.08</v>
      </c>
      <c r="AC9" s="28"/>
      <c r="AD9" s="34">
        <v>5.21</v>
      </c>
      <c r="AE9" s="21"/>
    </row>
    <row r="10" spans="2:31" ht="14.25">
      <c r="B10" s="46"/>
      <c r="C10" s="22">
        <v>2015</v>
      </c>
      <c r="D10" s="22"/>
      <c r="E10" s="37">
        <v>5.135941710125117</v>
      </c>
      <c r="F10" s="36">
        <v>6.485941710125117</v>
      </c>
      <c r="G10" s="36">
        <v>7.748096989078432</v>
      </c>
      <c r="H10" s="35">
        <v>7.350151360819048</v>
      </c>
      <c r="I10" s="28"/>
      <c r="J10" s="37">
        <v>5.587703474620666</v>
      </c>
      <c r="K10" s="36">
        <v>6.244379819291909</v>
      </c>
      <c r="L10" s="35">
        <v>5.992325559393065</v>
      </c>
      <c r="M10" s="28"/>
      <c r="N10" s="34">
        <v>6.120807424136228</v>
      </c>
      <c r="O10" s="33"/>
      <c r="P10" s="32"/>
      <c r="Q10" s="32"/>
      <c r="R10" s="45"/>
      <c r="S10" s="44">
        <v>2015</v>
      </c>
      <c r="T10" s="28"/>
      <c r="U10" s="37">
        <v>4.63</v>
      </c>
      <c r="V10" s="36">
        <v>5.98</v>
      </c>
      <c r="W10" s="36">
        <v>6.42</v>
      </c>
      <c r="X10" s="35">
        <v>6.06</v>
      </c>
      <c r="Y10" s="28"/>
      <c r="Z10" s="37">
        <v>5.13</v>
      </c>
      <c r="AA10" s="36">
        <v>5.99</v>
      </c>
      <c r="AB10" s="35">
        <v>5.61</v>
      </c>
      <c r="AC10" s="28"/>
      <c r="AD10" s="34">
        <v>5.85</v>
      </c>
      <c r="AE10" s="21"/>
    </row>
    <row r="11" spans="2:31" ht="14.25">
      <c r="B11" s="46"/>
      <c r="C11" s="22">
        <v>2016</v>
      </c>
      <c r="D11" s="22"/>
      <c r="E11" s="37">
        <v>5.495941710125117</v>
      </c>
      <c r="F11" s="36">
        <v>6.115941710125117</v>
      </c>
      <c r="G11" s="36">
        <v>7.148096989078432</v>
      </c>
      <c r="H11" s="35">
        <v>6.940151360819049</v>
      </c>
      <c r="I11" s="28"/>
      <c r="J11" s="37">
        <v>5.677703474620666</v>
      </c>
      <c r="K11" s="36">
        <v>6.344379819291911</v>
      </c>
      <c r="L11" s="35">
        <v>6.092325559393066</v>
      </c>
      <c r="M11" s="28"/>
      <c r="N11" s="34">
        <v>6.220807424136228</v>
      </c>
      <c r="O11" s="33"/>
      <c r="P11" s="32"/>
      <c r="Q11" s="32"/>
      <c r="R11" s="45"/>
      <c r="S11" s="44">
        <v>2016</v>
      </c>
      <c r="T11" s="28"/>
      <c r="U11" s="37">
        <v>4.99</v>
      </c>
      <c r="V11" s="36">
        <v>5.61</v>
      </c>
      <c r="W11" s="36">
        <v>5.82</v>
      </c>
      <c r="X11" s="35">
        <v>5.65</v>
      </c>
      <c r="Y11" s="28"/>
      <c r="Z11" s="37">
        <v>5.22</v>
      </c>
      <c r="AA11" s="36">
        <v>5.62</v>
      </c>
      <c r="AB11" s="35">
        <v>5.45</v>
      </c>
      <c r="AC11" s="28"/>
      <c r="AD11" s="34">
        <v>5.56</v>
      </c>
      <c r="AE11" s="21"/>
    </row>
    <row r="12" spans="2:31" ht="14.25">
      <c r="B12" s="46"/>
      <c r="C12" s="22">
        <v>2017</v>
      </c>
      <c r="D12" s="22"/>
      <c r="E12" s="37">
        <v>5.935941710125117</v>
      </c>
      <c r="F12" s="36">
        <v>6.375941710125117</v>
      </c>
      <c r="G12" s="36">
        <v>7.338096989078432</v>
      </c>
      <c r="H12" s="35">
        <v>7.190151360819049</v>
      </c>
      <c r="I12" s="28"/>
      <c r="J12" s="37">
        <v>6.047703474620666</v>
      </c>
      <c r="K12" s="36">
        <v>6.594379819291911</v>
      </c>
      <c r="L12" s="35">
        <v>6.302325559393066</v>
      </c>
      <c r="M12" s="28"/>
      <c r="N12" s="34">
        <v>6.460807424136227</v>
      </c>
      <c r="O12" s="33"/>
      <c r="P12" s="32"/>
      <c r="Q12" s="32"/>
      <c r="R12" s="45"/>
      <c r="S12" s="44">
        <v>2017</v>
      </c>
      <c r="T12" s="28"/>
      <c r="U12" s="37">
        <v>5.43</v>
      </c>
      <c r="V12" s="36">
        <v>5.87</v>
      </c>
      <c r="W12" s="36">
        <v>6.01</v>
      </c>
      <c r="X12" s="35">
        <v>5.9</v>
      </c>
      <c r="Y12" s="28"/>
      <c r="Z12" s="37">
        <v>5.59</v>
      </c>
      <c r="AA12" s="36">
        <v>5.87</v>
      </c>
      <c r="AB12" s="35">
        <v>5.75</v>
      </c>
      <c r="AC12" s="28"/>
      <c r="AD12" s="34">
        <v>5.83</v>
      </c>
      <c r="AE12" s="21"/>
    </row>
    <row r="13" spans="2:31" ht="14.25">
      <c r="B13" s="46"/>
      <c r="C13" s="22">
        <v>2018</v>
      </c>
      <c r="D13" s="22"/>
      <c r="E13" s="37">
        <v>6.0659417101251165</v>
      </c>
      <c r="F13" s="36">
        <v>6.805941710125117</v>
      </c>
      <c r="G13" s="36">
        <v>7.868096989078432</v>
      </c>
      <c r="H13" s="35">
        <v>7.640151360819048</v>
      </c>
      <c r="I13" s="28"/>
      <c r="J13" s="37">
        <v>6.297703474620666</v>
      </c>
      <c r="K13" s="36">
        <v>6.88437981929191</v>
      </c>
      <c r="L13" s="35">
        <v>6.592325559393066</v>
      </c>
      <c r="M13" s="28"/>
      <c r="N13" s="34">
        <v>6.7508074241362275</v>
      </c>
      <c r="O13" s="33"/>
      <c r="P13" s="32"/>
      <c r="Q13" s="32"/>
      <c r="R13" s="45"/>
      <c r="S13" s="44">
        <v>2018</v>
      </c>
      <c r="T13" s="28"/>
      <c r="U13" s="37">
        <v>5.56</v>
      </c>
      <c r="V13" s="36">
        <v>6.3</v>
      </c>
      <c r="W13" s="36">
        <v>6.54</v>
      </c>
      <c r="X13" s="35">
        <v>6.35</v>
      </c>
      <c r="Y13" s="28"/>
      <c r="Z13" s="37">
        <v>5.84</v>
      </c>
      <c r="AA13" s="36">
        <v>6.31</v>
      </c>
      <c r="AB13" s="35">
        <v>6.1</v>
      </c>
      <c r="AC13" s="28"/>
      <c r="AD13" s="34">
        <v>6.23</v>
      </c>
      <c r="AE13" s="21"/>
    </row>
    <row r="14" spans="2:31" ht="14.25">
      <c r="B14" s="46"/>
      <c r="C14" s="22">
        <v>2019</v>
      </c>
      <c r="D14" s="22"/>
      <c r="E14" s="37">
        <v>6.335941710125117</v>
      </c>
      <c r="F14" s="36">
        <v>8.185941710125118</v>
      </c>
      <c r="G14" s="36">
        <v>9.608096989078431</v>
      </c>
      <c r="H14" s="35">
        <v>9.080151360819048</v>
      </c>
      <c r="I14" s="28"/>
      <c r="J14" s="37">
        <v>6.977703474620665</v>
      </c>
      <c r="K14" s="36">
        <v>7.21437981929191</v>
      </c>
      <c r="L14" s="35">
        <v>6.952325559393065</v>
      </c>
      <c r="M14" s="28"/>
      <c r="N14" s="34">
        <v>7.090807424136227</v>
      </c>
      <c r="O14" s="33"/>
      <c r="P14" s="32"/>
      <c r="Q14" s="32"/>
      <c r="R14" s="45"/>
      <c r="S14" s="44">
        <v>2019</v>
      </c>
      <c r="T14" s="28"/>
      <c r="U14" s="37">
        <v>5.83</v>
      </c>
      <c r="V14" s="36">
        <v>7.68</v>
      </c>
      <c r="W14" s="36">
        <v>8.28</v>
      </c>
      <c r="X14" s="35">
        <v>7.79</v>
      </c>
      <c r="Y14" s="28"/>
      <c r="Z14" s="37">
        <v>6.52</v>
      </c>
      <c r="AA14" s="36">
        <v>7.7</v>
      </c>
      <c r="AB14" s="35">
        <v>7.18</v>
      </c>
      <c r="AC14" s="28"/>
      <c r="AD14" s="34">
        <v>7.51</v>
      </c>
      <c r="AE14" s="21"/>
    </row>
    <row r="15" spans="2:31" ht="14.25">
      <c r="B15" s="46"/>
      <c r="C15" s="22">
        <v>2020</v>
      </c>
      <c r="D15" s="22"/>
      <c r="E15" s="37">
        <v>6.595941710125117</v>
      </c>
      <c r="F15" s="36">
        <v>8.435941710125118</v>
      </c>
      <c r="G15" s="36">
        <v>9.858096989078431</v>
      </c>
      <c r="H15" s="35">
        <v>9.330151360819048</v>
      </c>
      <c r="I15" s="28"/>
      <c r="J15" s="37">
        <v>7.227703474620665</v>
      </c>
      <c r="K15" s="36">
        <v>7.46437981929191</v>
      </c>
      <c r="L15" s="35">
        <v>7.212325559393066</v>
      </c>
      <c r="M15" s="28"/>
      <c r="N15" s="34">
        <v>7.340807424136227</v>
      </c>
      <c r="O15" s="33"/>
      <c r="P15" s="32"/>
      <c r="Q15" s="32"/>
      <c r="R15" s="45"/>
      <c r="S15" s="44">
        <v>2020</v>
      </c>
      <c r="T15" s="28"/>
      <c r="U15" s="37">
        <v>6.09</v>
      </c>
      <c r="V15" s="36">
        <v>7.93</v>
      </c>
      <c r="W15" s="36">
        <v>8.53</v>
      </c>
      <c r="X15" s="35">
        <v>8.04</v>
      </c>
      <c r="Y15" s="28"/>
      <c r="Z15" s="37">
        <v>6.77</v>
      </c>
      <c r="AA15" s="36">
        <v>7.95</v>
      </c>
      <c r="AB15" s="35">
        <v>7.43</v>
      </c>
      <c r="AC15" s="28"/>
      <c r="AD15" s="34">
        <v>7.76</v>
      </c>
      <c r="AE15" s="21"/>
    </row>
    <row r="16" spans="2:31" ht="14.25">
      <c r="B16" s="46"/>
      <c r="C16" s="22">
        <v>2021</v>
      </c>
      <c r="D16" s="22"/>
      <c r="E16" s="37">
        <v>6.725941710125117</v>
      </c>
      <c r="F16" s="36">
        <v>8.605941710125117</v>
      </c>
      <c r="G16" s="36">
        <v>10.038096989078433</v>
      </c>
      <c r="H16" s="35">
        <v>9.50015136081905</v>
      </c>
      <c r="I16" s="28"/>
      <c r="J16" s="37">
        <v>7.377703474620666</v>
      </c>
      <c r="K16" s="36">
        <v>7.61437981929191</v>
      </c>
      <c r="L16" s="35">
        <v>7.352325559393066</v>
      </c>
      <c r="M16" s="28"/>
      <c r="N16" s="34">
        <v>7.490807424136228</v>
      </c>
      <c r="O16" s="33"/>
      <c r="P16" s="32"/>
      <c r="Q16" s="32"/>
      <c r="R16" s="45"/>
      <c r="S16" s="44">
        <v>2021</v>
      </c>
      <c r="T16" s="28"/>
      <c r="U16" s="37">
        <v>6.22</v>
      </c>
      <c r="V16" s="36">
        <v>8.1</v>
      </c>
      <c r="W16" s="36">
        <v>8.71</v>
      </c>
      <c r="X16" s="35">
        <v>8.21</v>
      </c>
      <c r="Y16" s="28"/>
      <c r="Z16" s="37">
        <v>6.92</v>
      </c>
      <c r="AA16" s="36">
        <v>8.12</v>
      </c>
      <c r="AB16" s="35">
        <v>7.6</v>
      </c>
      <c r="AC16" s="28"/>
      <c r="AD16" s="34">
        <v>7.93</v>
      </c>
      <c r="AE16" s="21"/>
    </row>
    <row r="17" spans="2:31" ht="14.25">
      <c r="B17" s="46"/>
      <c r="C17" s="22">
        <v>2022</v>
      </c>
      <c r="D17" s="22"/>
      <c r="E17" s="37">
        <v>6.935941710125117</v>
      </c>
      <c r="F17" s="36">
        <v>8.825941710125118</v>
      </c>
      <c r="G17" s="36">
        <v>10.258096989078432</v>
      </c>
      <c r="H17" s="35">
        <v>9.720151360819049</v>
      </c>
      <c r="I17" s="28"/>
      <c r="J17" s="37">
        <v>7.587703474620666</v>
      </c>
      <c r="K17" s="36">
        <v>7.80437981929191</v>
      </c>
      <c r="L17" s="35">
        <v>7.552325559393066</v>
      </c>
      <c r="M17" s="28"/>
      <c r="N17" s="34">
        <v>7.690807424136228</v>
      </c>
      <c r="O17" s="33"/>
      <c r="P17" s="32"/>
      <c r="Q17" s="32"/>
      <c r="R17" s="45"/>
      <c r="S17" s="44">
        <v>2022</v>
      </c>
      <c r="T17" s="28"/>
      <c r="U17" s="37">
        <v>6.43</v>
      </c>
      <c r="V17" s="36">
        <v>8.32</v>
      </c>
      <c r="W17" s="36">
        <v>8.93</v>
      </c>
      <c r="X17" s="35">
        <v>8.43</v>
      </c>
      <c r="Y17" s="28"/>
      <c r="Z17" s="37">
        <v>7.13</v>
      </c>
      <c r="AA17" s="36">
        <v>8.33</v>
      </c>
      <c r="AB17" s="35">
        <v>7.81</v>
      </c>
      <c r="AC17" s="28"/>
      <c r="AD17" s="34">
        <v>8.14</v>
      </c>
      <c r="AE17" s="21"/>
    </row>
    <row r="18" spans="2:31" ht="14.25">
      <c r="B18" s="46"/>
      <c r="C18" s="22">
        <v>2023</v>
      </c>
      <c r="D18" s="22"/>
      <c r="E18" s="37">
        <v>7.055941710125117</v>
      </c>
      <c r="F18" s="36">
        <v>8.955941710125117</v>
      </c>
      <c r="G18" s="36">
        <v>10.388096989078432</v>
      </c>
      <c r="H18" s="35">
        <v>9.850151360819048</v>
      </c>
      <c r="I18" s="28"/>
      <c r="J18" s="37">
        <v>7.707703474620666</v>
      </c>
      <c r="K18" s="36">
        <v>7.934379819291911</v>
      </c>
      <c r="L18" s="35">
        <v>7.682325559393066</v>
      </c>
      <c r="M18" s="28"/>
      <c r="N18" s="34">
        <v>7.810807424136228</v>
      </c>
      <c r="O18" s="33"/>
      <c r="P18" s="32"/>
      <c r="Q18" s="32"/>
      <c r="R18" s="45"/>
      <c r="S18" s="44">
        <v>2023</v>
      </c>
      <c r="T18" s="28"/>
      <c r="U18" s="37">
        <v>6.55</v>
      </c>
      <c r="V18" s="36">
        <v>8.45</v>
      </c>
      <c r="W18" s="36">
        <v>9.06</v>
      </c>
      <c r="X18" s="35">
        <v>8.56</v>
      </c>
      <c r="Y18" s="28"/>
      <c r="Z18" s="37">
        <v>7.25</v>
      </c>
      <c r="AA18" s="36">
        <v>8.46</v>
      </c>
      <c r="AB18" s="35">
        <v>7.93</v>
      </c>
      <c r="AC18" s="28"/>
      <c r="AD18" s="34">
        <v>8.27</v>
      </c>
      <c r="AE18" s="21"/>
    </row>
    <row r="19" spans="2:31" ht="14.25">
      <c r="B19" s="46"/>
      <c r="C19" s="22">
        <v>2024</v>
      </c>
      <c r="D19" s="22"/>
      <c r="E19" s="37">
        <v>7.185941710125117</v>
      </c>
      <c r="F19" s="36">
        <v>9.115941710125117</v>
      </c>
      <c r="G19" s="36">
        <v>10.568096989078432</v>
      </c>
      <c r="H19" s="35">
        <v>10.02015136081905</v>
      </c>
      <c r="I19" s="28"/>
      <c r="J19" s="37">
        <v>7.857703474620666</v>
      </c>
      <c r="K19" s="36">
        <v>8.07437981929191</v>
      </c>
      <c r="L19" s="35">
        <v>7.812325559393066</v>
      </c>
      <c r="M19" s="28"/>
      <c r="N19" s="34">
        <v>7.950807424136228</v>
      </c>
      <c r="O19" s="33"/>
      <c r="P19" s="32"/>
      <c r="Q19" s="32"/>
      <c r="R19" s="45"/>
      <c r="S19" s="44">
        <v>2024</v>
      </c>
      <c r="T19" s="28"/>
      <c r="U19" s="37">
        <v>6.68</v>
      </c>
      <c r="V19" s="36">
        <v>8.61</v>
      </c>
      <c r="W19" s="36">
        <v>9.24</v>
      </c>
      <c r="X19" s="35">
        <v>8.73</v>
      </c>
      <c r="Y19" s="28"/>
      <c r="Z19" s="37">
        <v>7.4</v>
      </c>
      <c r="AA19" s="36">
        <v>8.63</v>
      </c>
      <c r="AB19" s="35">
        <v>8.09</v>
      </c>
      <c r="AC19" s="28"/>
      <c r="AD19" s="34">
        <v>8.43</v>
      </c>
      <c r="AE19" s="21"/>
    </row>
    <row r="20" spans="2:31" ht="14.25">
      <c r="B20" s="46"/>
      <c r="C20" s="22">
        <v>2025</v>
      </c>
      <c r="D20" s="22"/>
      <c r="E20" s="37">
        <v>7.365941710125117</v>
      </c>
      <c r="F20" s="36">
        <v>9.305941710125119</v>
      </c>
      <c r="G20" s="36">
        <v>10.748096989078432</v>
      </c>
      <c r="H20" s="35">
        <v>10.20015136081905</v>
      </c>
      <c r="I20" s="28"/>
      <c r="J20" s="37">
        <v>8.037703474620667</v>
      </c>
      <c r="K20" s="36">
        <v>8.254379819291911</v>
      </c>
      <c r="L20" s="35">
        <v>8.002325559393066</v>
      </c>
      <c r="M20" s="28"/>
      <c r="N20" s="34">
        <v>8.130807424136227</v>
      </c>
      <c r="O20" s="33"/>
      <c r="P20" s="32"/>
      <c r="Q20" s="32"/>
      <c r="R20" s="45"/>
      <c r="S20" s="44">
        <v>2025</v>
      </c>
      <c r="T20" s="28"/>
      <c r="U20" s="37">
        <v>6.86</v>
      </c>
      <c r="V20" s="36">
        <v>8.8</v>
      </c>
      <c r="W20" s="36">
        <v>9.42</v>
      </c>
      <c r="X20" s="35">
        <v>8.91</v>
      </c>
      <c r="Y20" s="28"/>
      <c r="Z20" s="37">
        <v>7.58</v>
      </c>
      <c r="AA20" s="36">
        <v>8.81</v>
      </c>
      <c r="AB20" s="35">
        <v>8.27</v>
      </c>
      <c r="AC20" s="28"/>
      <c r="AD20" s="34">
        <v>8.61</v>
      </c>
      <c r="AE20" s="21"/>
    </row>
    <row r="21" spans="2:31" ht="14.25">
      <c r="B21" s="46"/>
      <c r="C21" s="22">
        <v>2026</v>
      </c>
      <c r="D21" s="22"/>
      <c r="E21" s="37">
        <v>7.485941710125117</v>
      </c>
      <c r="F21" s="36">
        <v>9.435941710125118</v>
      </c>
      <c r="G21" s="36">
        <v>10.898096989078432</v>
      </c>
      <c r="H21" s="35">
        <v>10.34015136081905</v>
      </c>
      <c r="I21" s="28"/>
      <c r="J21" s="37">
        <v>8.157703474620666</v>
      </c>
      <c r="K21" s="36">
        <v>8.38437981929191</v>
      </c>
      <c r="L21" s="35">
        <v>8.122325559393065</v>
      </c>
      <c r="M21" s="28"/>
      <c r="N21" s="34">
        <v>8.260807424136228</v>
      </c>
      <c r="O21" s="33"/>
      <c r="P21" s="32"/>
      <c r="Q21" s="32"/>
      <c r="R21" s="45"/>
      <c r="S21" s="44">
        <v>2026</v>
      </c>
      <c r="T21" s="28"/>
      <c r="U21" s="37">
        <v>6.98</v>
      </c>
      <c r="V21" s="36">
        <v>8.93</v>
      </c>
      <c r="W21" s="36">
        <v>9.57</v>
      </c>
      <c r="X21" s="35">
        <v>9.05</v>
      </c>
      <c r="Y21" s="28"/>
      <c r="Z21" s="37">
        <v>7.7</v>
      </c>
      <c r="AA21" s="36">
        <v>8.95</v>
      </c>
      <c r="AB21" s="35">
        <v>8.4</v>
      </c>
      <c r="AC21" s="28"/>
      <c r="AD21" s="34">
        <v>8.75</v>
      </c>
      <c r="AE21" s="21"/>
    </row>
    <row r="22" spans="2:31" ht="14.25">
      <c r="B22" s="46"/>
      <c r="C22" s="22">
        <v>2027</v>
      </c>
      <c r="D22" s="22"/>
      <c r="E22" s="37">
        <v>7.615941710125117</v>
      </c>
      <c r="F22" s="36">
        <v>9.575941710125118</v>
      </c>
      <c r="G22" s="36">
        <v>11.028096989078431</v>
      </c>
      <c r="H22" s="35">
        <v>10.480151360819047</v>
      </c>
      <c r="I22" s="28"/>
      <c r="J22" s="37">
        <v>8.297703474620667</v>
      </c>
      <c r="K22" s="36">
        <v>8.504379819291911</v>
      </c>
      <c r="L22" s="35">
        <v>8.242325559393066</v>
      </c>
      <c r="M22" s="28"/>
      <c r="N22" s="34">
        <v>8.380807424136227</v>
      </c>
      <c r="O22" s="33"/>
      <c r="P22" s="32"/>
      <c r="Q22" s="32"/>
      <c r="R22" s="45"/>
      <c r="S22" s="44">
        <v>2027</v>
      </c>
      <c r="T22" s="28"/>
      <c r="U22" s="37">
        <v>7.11</v>
      </c>
      <c r="V22" s="36">
        <v>9.07</v>
      </c>
      <c r="W22" s="36">
        <v>9.7</v>
      </c>
      <c r="X22" s="35">
        <v>9.19</v>
      </c>
      <c r="Y22" s="28"/>
      <c r="Z22" s="37">
        <v>7.84</v>
      </c>
      <c r="AA22" s="36">
        <v>9.08</v>
      </c>
      <c r="AB22" s="35">
        <v>8.54</v>
      </c>
      <c r="AC22" s="28"/>
      <c r="AD22" s="34">
        <v>8.89</v>
      </c>
      <c r="AE22" s="21"/>
    </row>
    <row r="23" spans="2:31" ht="14.25">
      <c r="B23" s="46"/>
      <c r="C23" s="22">
        <v>2028</v>
      </c>
      <c r="D23" s="22"/>
      <c r="E23" s="37">
        <v>7.705941710125117</v>
      </c>
      <c r="F23" s="36">
        <v>9.665941710125118</v>
      </c>
      <c r="G23" s="36">
        <v>11.128096989078433</v>
      </c>
      <c r="H23" s="35">
        <v>10.570151360819047</v>
      </c>
      <c r="I23" s="28"/>
      <c r="J23" s="37">
        <v>8.387703474620666</v>
      </c>
      <c r="K23" s="36">
        <v>8.59437981929191</v>
      </c>
      <c r="L23" s="35">
        <v>8.342325559393066</v>
      </c>
      <c r="M23" s="28"/>
      <c r="N23" s="34">
        <v>8.480807424136229</v>
      </c>
      <c r="O23" s="33"/>
      <c r="P23" s="32"/>
      <c r="Q23" s="32"/>
      <c r="R23" s="45"/>
      <c r="S23" s="44">
        <v>2028</v>
      </c>
      <c r="T23" s="28"/>
      <c r="U23" s="37">
        <v>7.2</v>
      </c>
      <c r="V23" s="36">
        <v>9.16</v>
      </c>
      <c r="W23" s="36">
        <v>9.8</v>
      </c>
      <c r="X23" s="35">
        <v>9.28</v>
      </c>
      <c r="Y23" s="28"/>
      <c r="Z23" s="37">
        <v>7.93</v>
      </c>
      <c r="AA23" s="36">
        <v>9.18</v>
      </c>
      <c r="AB23" s="35">
        <v>8.63</v>
      </c>
      <c r="AC23" s="28"/>
      <c r="AD23" s="34">
        <v>8.98</v>
      </c>
      <c r="AE23" s="21"/>
    </row>
    <row r="24" spans="2:31" ht="14.25">
      <c r="B24" s="46"/>
      <c r="C24" s="22">
        <v>2029</v>
      </c>
      <c r="D24" s="22"/>
      <c r="E24" s="37">
        <f aca="true" t="shared" si="0" ref="E24:E38">E23*(1+E$48)</f>
        <v>7.858274119696287</v>
      </c>
      <c r="F24" s="36">
        <f aca="true" t="shared" si="1" ref="F24:F38">F23*(1+F$48)</f>
        <v>9.827922525261261</v>
      </c>
      <c r="G24" s="36">
        <f aca="true" t="shared" si="2" ref="G24:G38">G23*(1+G$48)</f>
        <v>11.292738058645854</v>
      </c>
      <c r="H24" s="35">
        <f aca="true" t="shared" si="3" ref="H24:H38">H23*(1+H$48)</f>
        <v>10.731984039519658</v>
      </c>
      <c r="I24" s="28"/>
      <c r="J24" s="37">
        <f aca="true" t="shared" si="4" ref="J24:J38">J23*(1+J$48)</f>
        <v>8.543505918425423</v>
      </c>
      <c r="K24" s="36">
        <f aca="true" t="shared" si="5" ref="K24:K38">K23*(1+K$48)</f>
        <v>8.746133396218518</v>
      </c>
      <c r="L24" s="35">
        <f aca="true" t="shared" si="6" ref="L24:L38">L23*(1+L$48)</f>
        <v>8.495771779788988</v>
      </c>
      <c r="M24" s="28"/>
      <c r="N24" s="34">
        <f aca="true" t="shared" si="7" ref="N24:N38">N23*(1+N$48)</f>
        <v>8.633986251831582</v>
      </c>
      <c r="O24" s="33"/>
      <c r="P24" s="32"/>
      <c r="Q24" s="32"/>
      <c r="R24" s="45"/>
      <c r="S24" s="44">
        <f aca="true" t="shared" si="8" ref="S24:S38">S23*(1+S$48)</f>
        <v>2028</v>
      </c>
      <c r="T24" s="28"/>
      <c r="U24" s="37">
        <f aca="true" t="shared" si="9" ref="U24:U38">U23*(1+U$48)</f>
        <v>7.353581170070372</v>
      </c>
      <c r="V24" s="36">
        <f aca="true" t="shared" si="10" ref="V24:V38">V23*(1+V$48)</f>
        <v>9.322854343472281</v>
      </c>
      <c r="W24" s="36">
        <f aca="true" t="shared" si="11" ref="W24:W38">W23*(1+W$48)</f>
        <v>9.966568352721682</v>
      </c>
      <c r="X24" s="35">
        <f aca="true" t="shared" si="12" ref="X24:X38">X23*(1+X$48)</f>
        <v>9.443848861949157</v>
      </c>
      <c r="Y24" s="28"/>
      <c r="Z24" s="37">
        <f aca="true" t="shared" si="13" ref="Z24:Z38">Z23*(1+Z$48)</f>
        <v>8.08678219983693</v>
      </c>
      <c r="AA24" s="36">
        <f aca="true" t="shared" si="14" ref="AA24:AA38">AA23*(1+AA$48)</f>
        <v>9.342817742260229</v>
      </c>
      <c r="AB24" s="35">
        <f aca="true" t="shared" si="15" ref="AB24:AB38">AB23*(1+AB$48)</f>
        <v>8.79021364883599</v>
      </c>
      <c r="AC24" s="28"/>
      <c r="AD24" s="34">
        <f aca="true" t="shared" si="16" ref="AD24:AD38">AD23*(1+AD$48)</f>
        <v>9.141973891018829</v>
      </c>
      <c r="AE24" s="21"/>
    </row>
    <row r="25" spans="2:31" ht="14.25">
      <c r="B25" s="46"/>
      <c r="C25" s="22">
        <v>2030</v>
      </c>
      <c r="D25" s="22"/>
      <c r="E25" s="37">
        <f t="shared" si="0"/>
        <v>8.013617863102915</v>
      </c>
      <c r="F25" s="36">
        <f t="shared" si="1"/>
        <v>9.992617797535573</v>
      </c>
      <c r="G25" s="36">
        <f t="shared" si="2"/>
        <v>11.459815005777509</v>
      </c>
      <c r="H25" s="35">
        <f t="shared" si="3"/>
        <v>10.896294432587963</v>
      </c>
      <c r="I25" s="28"/>
      <c r="J25" s="37">
        <f t="shared" si="4"/>
        <v>8.70220240844545</v>
      </c>
      <c r="K25" s="36">
        <f t="shared" si="5"/>
        <v>8.900566532181873</v>
      </c>
      <c r="L25" s="35">
        <f t="shared" si="6"/>
        <v>8.652040443685367</v>
      </c>
      <c r="M25" s="28"/>
      <c r="N25" s="34">
        <f t="shared" si="7"/>
        <v>8.789931768131057</v>
      </c>
      <c r="O25" s="33"/>
      <c r="P25" s="32"/>
      <c r="Q25" s="32"/>
      <c r="R25" s="45"/>
      <c r="S25" s="44">
        <f t="shared" si="8"/>
        <v>2028</v>
      </c>
      <c r="T25" s="28"/>
      <c r="U25" s="37">
        <f t="shared" si="9"/>
        <v>7.510438336779659</v>
      </c>
      <c r="V25" s="36">
        <f t="shared" si="10"/>
        <v>9.488604051266373</v>
      </c>
      <c r="W25" s="36">
        <f t="shared" si="11"/>
        <v>10.1359678295381</v>
      </c>
      <c r="X25" s="35">
        <f t="shared" si="12"/>
        <v>9.610590660273534</v>
      </c>
      <c r="Y25" s="28"/>
      <c r="Z25" s="37">
        <f t="shared" si="13"/>
        <v>8.246664104363106</v>
      </c>
      <c r="AA25" s="36">
        <f t="shared" si="14"/>
        <v>9.508523242384806</v>
      </c>
      <c r="AB25" s="35">
        <f t="shared" si="15"/>
        <v>8.953401621342126</v>
      </c>
      <c r="AC25" s="28"/>
      <c r="AD25" s="34">
        <f t="shared" si="16"/>
        <v>9.306869334528946</v>
      </c>
      <c r="AE25" s="21"/>
    </row>
    <row r="26" spans="2:31" ht="14.25">
      <c r="B26" s="46"/>
      <c r="C26" s="22">
        <v>2031</v>
      </c>
      <c r="D26" s="22"/>
      <c r="E26" s="37">
        <f t="shared" si="0"/>
        <v>8.172032468921316</v>
      </c>
      <c r="F26" s="36">
        <f t="shared" si="1"/>
        <v>10.160073015529827</v>
      </c>
      <c r="G26" s="36">
        <f t="shared" si="2"/>
        <v>11.629363869473407</v>
      </c>
      <c r="H26" s="35">
        <f t="shared" si="3"/>
        <v>11.063120474689182</v>
      </c>
      <c r="I26" s="28"/>
      <c r="J26" s="37">
        <f t="shared" si="4"/>
        <v>8.863846701883084</v>
      </c>
      <c r="K26" s="36">
        <f t="shared" si="5"/>
        <v>9.0577265409704</v>
      </c>
      <c r="L26" s="35">
        <f t="shared" si="6"/>
        <v>8.811183466256734</v>
      </c>
      <c r="M26" s="28"/>
      <c r="N26" s="34">
        <f t="shared" si="7"/>
        <v>8.94869394446966</v>
      </c>
      <c r="O26" s="33"/>
      <c r="P26" s="32"/>
      <c r="Q26" s="32"/>
      <c r="R26" s="45"/>
      <c r="S26" s="44">
        <f t="shared" si="8"/>
        <v>2028</v>
      </c>
      <c r="T26" s="28"/>
      <c r="U26" s="37">
        <f t="shared" si="9"/>
        <v>7.670641379488548</v>
      </c>
      <c r="V26" s="36">
        <f t="shared" si="10"/>
        <v>9.657300599654736</v>
      </c>
      <c r="W26" s="36">
        <f t="shared" si="11"/>
        <v>10.308246550416275</v>
      </c>
      <c r="X26" s="35">
        <f t="shared" si="12"/>
        <v>9.78027647302623</v>
      </c>
      <c r="Y26" s="28"/>
      <c r="Z26" s="37">
        <f t="shared" si="13"/>
        <v>8.409706997124555</v>
      </c>
      <c r="AA26" s="36">
        <f t="shared" si="14"/>
        <v>9.677167718044283</v>
      </c>
      <c r="AB26" s="35">
        <f t="shared" si="15"/>
        <v>9.119619135044246</v>
      </c>
      <c r="AC26" s="28"/>
      <c r="AD26" s="34">
        <f t="shared" si="16"/>
        <v>9.474739027103274</v>
      </c>
      <c r="AE26" s="21"/>
    </row>
    <row r="27" spans="2:31" ht="14.25">
      <c r="B27" s="46"/>
      <c r="C27" s="22">
        <v>2032</v>
      </c>
      <c r="D27" s="22"/>
      <c r="E27" s="37">
        <f t="shared" si="0"/>
        <v>8.33357864249916</v>
      </c>
      <c r="F27" s="36">
        <f t="shared" si="1"/>
        <v>10.330334430118572</v>
      </c>
      <c r="G27" s="36">
        <f t="shared" si="2"/>
        <v>11.801421221933397</v>
      </c>
      <c r="H27" s="35">
        <f t="shared" si="3"/>
        <v>11.232500681281397</v>
      </c>
      <c r="I27" s="28"/>
      <c r="J27" s="37">
        <f t="shared" si="4"/>
        <v>9.028493554486152</v>
      </c>
      <c r="K27" s="36">
        <f t="shared" si="5"/>
        <v>9.217661571806467</v>
      </c>
      <c r="L27" s="35">
        <f t="shared" si="6"/>
        <v>8.973253717589685</v>
      </c>
      <c r="M27" s="28"/>
      <c r="N27" s="34">
        <f t="shared" si="7"/>
        <v>9.110323654857522</v>
      </c>
      <c r="O27" s="33"/>
      <c r="P27" s="32"/>
      <c r="Q27" s="32"/>
      <c r="R27" s="45"/>
      <c r="S27" s="44">
        <f t="shared" si="8"/>
        <v>2028</v>
      </c>
      <c r="T27" s="28"/>
      <c r="U27" s="37">
        <f t="shared" si="9"/>
        <v>7.834261668134668</v>
      </c>
      <c r="V27" s="36">
        <f t="shared" si="10"/>
        <v>9.828996380099193</v>
      </c>
      <c r="W27" s="36">
        <f t="shared" si="11"/>
        <v>10.483453453207273</v>
      </c>
      <c r="X27" s="35">
        <f t="shared" si="12"/>
        <v>9.952958280100958</v>
      </c>
      <c r="Y27" s="28"/>
      <c r="Z27" s="37">
        <f t="shared" si="13"/>
        <v>8.575973373290156</v>
      </c>
      <c r="AA27" s="36">
        <f t="shared" si="14"/>
        <v>9.84880329531286</v>
      </c>
      <c r="AB27" s="35">
        <f t="shared" si="15"/>
        <v>9.288922432566837</v>
      </c>
      <c r="AC27" s="28"/>
      <c r="AD27" s="34">
        <f t="shared" si="16"/>
        <v>9.645636615812391</v>
      </c>
      <c r="AE27" s="21"/>
    </row>
    <row r="28" spans="2:31" ht="14.25">
      <c r="B28" s="46"/>
      <c r="C28" s="22">
        <v>2033</v>
      </c>
      <c r="D28" s="22"/>
      <c r="E28" s="37">
        <f t="shared" si="0"/>
        <v>8.498318289218098</v>
      </c>
      <c r="F28" s="36">
        <f t="shared" si="1"/>
        <v>10.503449067243558</v>
      </c>
      <c r="G28" s="36">
        <f t="shared" si="2"/>
        <v>11.9760241764459</v>
      </c>
      <c r="H28" s="35">
        <f t="shared" si="3"/>
        <v>11.404474157507696</v>
      </c>
      <c r="I28" s="28"/>
      <c r="J28" s="37">
        <f t="shared" si="4"/>
        <v>9.196198739096062</v>
      </c>
      <c r="K28" s="36">
        <f t="shared" si="5"/>
        <v>9.3804206240979</v>
      </c>
      <c r="L28" s="35">
        <f t="shared" si="6"/>
        <v>9.138305040247246</v>
      </c>
      <c r="M28" s="28"/>
      <c r="N28" s="34">
        <f t="shared" si="7"/>
        <v>9.274872692182049</v>
      </c>
      <c r="O28" s="33"/>
      <c r="P28" s="32"/>
      <c r="Q28" s="32"/>
      <c r="R28" s="45"/>
      <c r="S28" s="44">
        <f t="shared" si="8"/>
        <v>2028</v>
      </c>
      <c r="T28" s="28"/>
      <c r="U28" s="37">
        <f t="shared" si="9"/>
        <v>8.001372095027667</v>
      </c>
      <c r="V28" s="36">
        <f t="shared" si="10"/>
        <v>10.003744715521952</v>
      </c>
      <c r="W28" s="36">
        <f t="shared" si="11"/>
        <v>10.661638307547594</v>
      </c>
      <c r="X28" s="35">
        <f t="shared" si="12"/>
        <v>10.12868897915505</v>
      </c>
      <c r="Y28" s="28"/>
      <c r="Z28" s="37">
        <f t="shared" si="13"/>
        <v>8.745526963606343</v>
      </c>
      <c r="AA28" s="36">
        <f t="shared" si="14"/>
        <v>10.023483024779956</v>
      </c>
      <c r="AB28" s="35">
        <f t="shared" si="15"/>
        <v>9.46136880066371</v>
      </c>
      <c r="AC28" s="28"/>
      <c r="AD28" s="34">
        <f t="shared" si="16"/>
        <v>9.819616715368829</v>
      </c>
      <c r="AE28" s="21"/>
    </row>
    <row r="29" spans="2:31" ht="14.25">
      <c r="B29" s="46"/>
      <c r="C29" s="22">
        <v>2034</v>
      </c>
      <c r="D29" s="22"/>
      <c r="E29" s="37">
        <f t="shared" si="0"/>
        <v>8.66631453821624</v>
      </c>
      <c r="F29" s="36">
        <f t="shared" si="1"/>
        <v>10.679464740902224</v>
      </c>
      <c r="G29" s="36">
        <f t="shared" si="2"/>
        <v>12.153210395393353</v>
      </c>
      <c r="H29" s="35">
        <f t="shared" si="3"/>
        <v>11.579080607224453</v>
      </c>
      <c r="I29" s="28"/>
      <c r="J29" s="37">
        <f t="shared" si="4"/>
        <v>9.36701906454041</v>
      </c>
      <c r="K29" s="36">
        <f t="shared" si="5"/>
        <v>9.546053562449961</v>
      </c>
      <c r="L29" s="35">
        <f t="shared" si="6"/>
        <v>9.306392267156307</v>
      </c>
      <c r="M29" s="28"/>
      <c r="N29" s="34">
        <f t="shared" si="7"/>
        <v>9.442393784804523</v>
      </c>
      <c r="O29" s="33"/>
      <c r="P29" s="32"/>
      <c r="Q29" s="32"/>
      <c r="R29" s="45"/>
      <c r="S29" s="44">
        <f t="shared" si="8"/>
        <v>2028</v>
      </c>
      <c r="T29" s="28"/>
      <c r="U29" s="37">
        <f t="shared" si="9"/>
        <v>8.172047107322497</v>
      </c>
      <c r="V29" s="36">
        <f t="shared" si="10"/>
        <v>10.181599876865906</v>
      </c>
      <c r="W29" s="36">
        <f t="shared" si="11"/>
        <v>10.842851728996836</v>
      </c>
      <c r="X29" s="35">
        <f t="shared" si="12"/>
        <v>10.307522401813621</v>
      </c>
      <c r="Y29" s="28"/>
      <c r="Z29" s="37">
        <f t="shared" si="13"/>
        <v>8.918432758825434</v>
      </c>
      <c r="AA29" s="36">
        <f t="shared" si="14"/>
        <v>10.201260897947538</v>
      </c>
      <c r="AB29" s="35">
        <f t="shared" si="15"/>
        <v>9.637016589601988</v>
      </c>
      <c r="AC29" s="28"/>
      <c r="AD29" s="34">
        <f t="shared" si="16"/>
        <v>9.996734925580613</v>
      </c>
      <c r="AE29" s="21"/>
    </row>
    <row r="30" spans="2:31" ht="14.25">
      <c r="B30" s="46"/>
      <c r="C30" s="22">
        <v>2035</v>
      </c>
      <c r="D30" s="22"/>
      <c r="E30" s="37">
        <f t="shared" si="0"/>
        <v>8.837631766579586</v>
      </c>
      <c r="F30" s="36">
        <f t="shared" si="1"/>
        <v>10.858430066353856</v>
      </c>
      <c r="G30" s="36">
        <f t="shared" si="2"/>
        <v>12.333018098376105</v>
      </c>
      <c r="H30" s="35">
        <f t="shared" si="3"/>
        <v>11.756360342167834</v>
      </c>
      <c r="I30" s="28"/>
      <c r="J30" s="37">
        <f t="shared" si="4"/>
        <v>9.541012394876535</v>
      </c>
      <c r="K30" s="36">
        <f t="shared" si="5"/>
        <v>9.714611131942407</v>
      </c>
      <c r="L30" s="35">
        <f t="shared" si="6"/>
        <v>9.477571239824076</v>
      </c>
      <c r="M30" s="28"/>
      <c r="N30" s="34">
        <f t="shared" si="7"/>
        <v>9.61294061345646</v>
      </c>
      <c r="O30" s="33"/>
      <c r="P30" s="32"/>
      <c r="Q30" s="32"/>
      <c r="R30" s="45"/>
      <c r="S30" s="44">
        <f t="shared" si="8"/>
        <v>2028</v>
      </c>
      <c r="T30" s="28"/>
      <c r="U30" s="37">
        <f t="shared" si="9"/>
        <v>8.346362740185384</v>
      </c>
      <c r="V30" s="36">
        <f t="shared" si="10"/>
        <v>10.362617099949361</v>
      </c>
      <c r="W30" s="36">
        <f t="shared" si="11"/>
        <v>11.027145193415656</v>
      </c>
      <c r="X30" s="35">
        <f t="shared" si="12"/>
        <v>10.489513330159808</v>
      </c>
      <c r="Y30" s="28"/>
      <c r="Z30" s="37">
        <f t="shared" si="13"/>
        <v>9.094757034616908</v>
      </c>
      <c r="AA30" s="36">
        <f t="shared" si="14"/>
        <v>10.382191863918276</v>
      </c>
      <c r="AB30" s="35">
        <f t="shared" si="15"/>
        <v>9.81592523290594</v>
      </c>
      <c r="AC30" s="28"/>
      <c r="AD30" s="34">
        <f t="shared" si="16"/>
        <v>10.177047849119601</v>
      </c>
      <c r="AE30" s="21"/>
    </row>
    <row r="31" spans="2:31" ht="14.25">
      <c r="B31" s="46"/>
      <c r="C31" s="22">
        <v>2036</v>
      </c>
      <c r="D31" s="22"/>
      <c r="E31" s="37">
        <f t="shared" si="0"/>
        <v>9.012335624011687</v>
      </c>
      <c r="F31" s="36">
        <f t="shared" si="1"/>
        <v>11.040394473547043</v>
      </c>
      <c r="G31" s="36">
        <f t="shared" si="2"/>
        <v>12.515486070456491</v>
      </c>
      <c r="H31" s="35">
        <f t="shared" si="3"/>
        <v>11.936354291260653</v>
      </c>
      <c r="I31" s="28"/>
      <c r="J31" s="37">
        <f t="shared" si="4"/>
        <v>9.718237668992519</v>
      </c>
      <c r="K31" s="36">
        <f t="shared" si="5"/>
        <v>9.88614497367629</v>
      </c>
      <c r="L31" s="35">
        <f t="shared" si="6"/>
        <v>9.651898826889608</v>
      </c>
      <c r="M31" s="28"/>
      <c r="N31" s="34">
        <f t="shared" si="7"/>
        <v>9.786567828441157</v>
      </c>
      <c r="O31" s="33"/>
      <c r="P31" s="32"/>
      <c r="Q31" s="32"/>
      <c r="R31" s="45"/>
      <c r="S31" s="44">
        <f t="shared" si="8"/>
        <v>2028</v>
      </c>
      <c r="T31" s="28"/>
      <c r="U31" s="37">
        <f t="shared" si="9"/>
        <v>8.52439665066725</v>
      </c>
      <c r="V31" s="36">
        <f t="shared" si="10"/>
        <v>10.546852602620419</v>
      </c>
      <c r="W31" s="36">
        <f t="shared" si="11"/>
        <v>11.21457105158811</v>
      </c>
      <c r="X31" s="35">
        <f t="shared" si="12"/>
        <v>10.674717513516187</v>
      </c>
      <c r="Y31" s="28"/>
      <c r="Z31" s="37">
        <f t="shared" si="13"/>
        <v>9.274567376971213</v>
      </c>
      <c r="AA31" s="36">
        <f t="shared" si="14"/>
        <v>10.566331846379681</v>
      </c>
      <c r="AB31" s="35">
        <f t="shared" si="15"/>
        <v>9.998155267467368</v>
      </c>
      <c r="AC31" s="28"/>
      <c r="AD31" s="34">
        <f t="shared" si="16"/>
        <v>10.360613109610325</v>
      </c>
      <c r="AE31" s="21"/>
    </row>
    <row r="32" spans="2:31" ht="14.25">
      <c r="B32" s="46"/>
      <c r="C32" s="22">
        <v>2037</v>
      </c>
      <c r="D32" s="22"/>
      <c r="E32" s="37">
        <f t="shared" si="0"/>
        <v>9.190493057990967</v>
      </c>
      <c r="F32" s="36">
        <f t="shared" si="1"/>
        <v>11.225408220772152</v>
      </c>
      <c r="G32" s="36">
        <f t="shared" si="2"/>
        <v>12.700653670524899</v>
      </c>
      <c r="H32" s="35">
        <f t="shared" si="3"/>
        <v>12.119104010061704</v>
      </c>
      <c r="I32" s="28"/>
      <c r="J32" s="37">
        <f t="shared" si="4"/>
        <v>9.898754920572273</v>
      </c>
      <c r="K32" s="36">
        <f t="shared" si="5"/>
        <v>10.060707640595284</v>
      </c>
      <c r="L32" s="35">
        <f t="shared" si="6"/>
        <v>9.82943294301655</v>
      </c>
      <c r="M32" s="28"/>
      <c r="N32" s="34">
        <f t="shared" si="7"/>
        <v>9.963331067145914</v>
      </c>
      <c r="O32" s="33"/>
      <c r="P32" s="32"/>
      <c r="Q32" s="32"/>
      <c r="R32" s="45"/>
      <c r="S32" s="44">
        <f t="shared" si="8"/>
        <v>2028</v>
      </c>
      <c r="T32" s="28"/>
      <c r="U32" s="37">
        <f t="shared" si="9"/>
        <v>8.706228152299671</v>
      </c>
      <c r="V32" s="36">
        <f t="shared" si="10"/>
        <v>10.734363602216343</v>
      </c>
      <c r="W32" s="36">
        <f t="shared" si="11"/>
        <v>11.405182544092526</v>
      </c>
      <c r="X32" s="35">
        <f t="shared" si="12"/>
        <v>10.863191685522477</v>
      </c>
      <c r="Y32" s="28"/>
      <c r="Z32" s="37">
        <f t="shared" si="13"/>
        <v>9.457932708105812</v>
      </c>
      <c r="AA32" s="36">
        <f t="shared" si="14"/>
        <v>10.753737760889473</v>
      </c>
      <c r="AB32" s="35">
        <f t="shared" si="15"/>
        <v>10.18376835402933</v>
      </c>
      <c r="AC32" s="28"/>
      <c r="AD32" s="34">
        <f t="shared" si="16"/>
        <v>10.5474893700451</v>
      </c>
      <c r="AE32" s="21"/>
    </row>
    <row r="33" spans="2:31" ht="14.25">
      <c r="B33" s="46"/>
      <c r="C33" s="22">
        <v>2038</v>
      </c>
      <c r="D33" s="22"/>
      <c r="E33" s="37">
        <f t="shared" si="0"/>
        <v>9.372172339425363</v>
      </c>
      <c r="F33" s="36">
        <f t="shared" si="1"/>
        <v>11.413522408542596</v>
      </c>
      <c r="G33" s="36">
        <f t="shared" si="2"/>
        <v>12.888560839789585</v>
      </c>
      <c r="H33" s="35">
        <f t="shared" si="3"/>
        <v>12.304651690359787</v>
      </c>
      <c r="I33" s="28"/>
      <c r="J33" s="37">
        <f t="shared" si="4"/>
        <v>10.082625298431484</v>
      </c>
      <c r="K33" s="36">
        <f t="shared" si="5"/>
        <v>10.238352613586363</v>
      </c>
      <c r="L33" s="35">
        <f t="shared" si="6"/>
        <v>10.01023256813341</v>
      </c>
      <c r="M33" s="28"/>
      <c r="N33" s="34">
        <f t="shared" si="7"/>
        <v>10.14328697187058</v>
      </c>
      <c r="O33" s="33"/>
      <c r="P33" s="32"/>
      <c r="Q33" s="32"/>
      <c r="R33" s="45"/>
      <c r="S33" s="44">
        <f t="shared" si="8"/>
        <v>2028</v>
      </c>
      <c r="T33" s="28"/>
      <c r="U33" s="37">
        <f t="shared" si="9"/>
        <v>8.89193825042881</v>
      </c>
      <c r="V33" s="36">
        <f t="shared" si="10"/>
        <v>10.92520833333334</v>
      </c>
      <c r="W33" s="36">
        <f t="shared" si="11"/>
        <v>11.599033816425134</v>
      </c>
      <c r="X33" s="35">
        <f t="shared" si="12"/>
        <v>11.054993581514761</v>
      </c>
      <c r="Y33" s="28"/>
      <c r="Z33" s="37">
        <f t="shared" si="13"/>
        <v>9.644923312883426</v>
      </c>
      <c r="AA33" s="36">
        <f t="shared" si="14"/>
        <v>10.944467532467533</v>
      </c>
      <c r="AB33" s="35">
        <f t="shared" si="15"/>
        <v>10.372827298050131</v>
      </c>
      <c r="AC33" s="28"/>
      <c r="AD33" s="34">
        <f t="shared" si="16"/>
        <v>10.737736351531284</v>
      </c>
      <c r="AE33" s="21"/>
    </row>
    <row r="34" spans="2:31" ht="14.25">
      <c r="B34" s="46"/>
      <c r="C34" s="22">
        <v>2039</v>
      </c>
      <c r="D34" s="22"/>
      <c r="E34" s="37">
        <f t="shared" si="0"/>
        <v>9.557443088814118</v>
      </c>
      <c r="F34" s="36">
        <f t="shared" si="1"/>
        <v>11.604788993708713</v>
      </c>
      <c r="G34" s="36">
        <f t="shared" si="2"/>
        <v>13.079248110392127</v>
      </c>
      <c r="H34" s="35">
        <f t="shared" si="3"/>
        <v>12.493040169914599</v>
      </c>
      <c r="I34" s="28"/>
      <c r="J34" s="37">
        <f t="shared" si="4"/>
        <v>10.2699110872313</v>
      </c>
      <c r="K34" s="36">
        <f t="shared" si="5"/>
        <v>10.419134317864778</v>
      </c>
      <c r="L34" s="35">
        <f t="shared" si="6"/>
        <v>10.194357767027709</v>
      </c>
      <c r="M34" s="28"/>
      <c r="N34" s="34">
        <f t="shared" si="7"/>
        <v>10.326493207978096</v>
      </c>
      <c r="O34" s="33"/>
      <c r="P34" s="32"/>
      <c r="Q34" s="32"/>
      <c r="R34" s="45"/>
      <c r="S34" s="44">
        <f t="shared" si="8"/>
        <v>2028</v>
      </c>
      <c r="T34" s="28"/>
      <c r="U34" s="37">
        <f t="shared" si="9"/>
        <v>9.081609678303026</v>
      </c>
      <c r="V34" s="36">
        <f t="shared" si="10"/>
        <v>11.119446065912257</v>
      </c>
      <c r="W34" s="36">
        <f t="shared" si="11"/>
        <v>11.796179934380747</v>
      </c>
      <c r="X34" s="35">
        <f t="shared" si="12"/>
        <v>11.250181956211575</v>
      </c>
      <c r="Y34" s="28"/>
      <c r="Z34" s="37">
        <f t="shared" si="13"/>
        <v>9.835610865752576</v>
      </c>
      <c r="AA34" s="36">
        <f t="shared" si="14"/>
        <v>11.138580113499858</v>
      </c>
      <c r="AB34" s="35">
        <f t="shared" si="15"/>
        <v>10.565396070954671</v>
      </c>
      <c r="AC34" s="28"/>
      <c r="AD34" s="34">
        <f t="shared" si="16"/>
        <v>10.931414852376701</v>
      </c>
      <c r="AE34" s="21"/>
    </row>
    <row r="35" spans="2:31" ht="14.25">
      <c r="B35" s="46"/>
      <c r="C35" s="22">
        <v>2040</v>
      </c>
      <c r="D35" s="22"/>
      <c r="E35" s="37">
        <f t="shared" si="0"/>
        <v>9.74637630292673</v>
      </c>
      <c r="F35" s="36">
        <f t="shared" si="1"/>
        <v>11.79926080380817</v>
      </c>
      <c r="G35" s="36">
        <f t="shared" si="2"/>
        <v>13.272756614150321</v>
      </c>
      <c r="H35" s="35">
        <f t="shared" si="3"/>
        <v>12.684312942346775</v>
      </c>
      <c r="I35" s="28"/>
      <c r="J35" s="37">
        <f t="shared" si="4"/>
        <v>10.460675728576774</v>
      </c>
      <c r="K35" s="36">
        <f t="shared" si="5"/>
        <v>10.60310813964835</v>
      </c>
      <c r="L35" s="35">
        <f t="shared" si="6"/>
        <v>10.381869709300558</v>
      </c>
      <c r="M35" s="28"/>
      <c r="N35" s="34">
        <f t="shared" si="7"/>
        <v>10.513008482372882</v>
      </c>
      <c r="O35" s="33"/>
      <c r="P35" s="32"/>
      <c r="Q35" s="32"/>
      <c r="R35" s="45"/>
      <c r="S35" s="44">
        <f t="shared" si="8"/>
        <v>2028</v>
      </c>
      <c r="T35" s="28"/>
      <c r="U35" s="37">
        <f t="shared" si="9"/>
        <v>9.275326933930277</v>
      </c>
      <c r="V35" s="36">
        <f t="shared" si="10"/>
        <v>11.317137123645836</v>
      </c>
      <c r="W35" s="36">
        <f t="shared" si="11"/>
        <v>11.996676899694863</v>
      </c>
      <c r="X35" s="35">
        <f t="shared" si="12"/>
        <v>11.448816601712245</v>
      </c>
      <c r="Y35" s="28"/>
      <c r="Z35" s="37">
        <f t="shared" si="13"/>
        <v>10.03006845822076</v>
      </c>
      <c r="AA35" s="36">
        <f t="shared" si="14"/>
        <v>11.336135501960069</v>
      </c>
      <c r="AB35" s="35">
        <f t="shared" si="15"/>
        <v>10.76153983178029</v>
      </c>
      <c r="AC35" s="28"/>
      <c r="AD35" s="34">
        <f t="shared" si="16"/>
        <v>11.128586767519291</v>
      </c>
      <c r="AE35" s="21"/>
    </row>
    <row r="36" spans="2:31" ht="14.25">
      <c r="B36" s="46"/>
      <c r="C36" s="22">
        <v>2041</v>
      </c>
      <c r="D36" s="22"/>
      <c r="E36" s="37">
        <f t="shared" si="0"/>
        <v>9.939044382009316</v>
      </c>
      <c r="F36" s="36">
        <f t="shared" si="1"/>
        <v>11.996991551656851</v>
      </c>
      <c r="G36" s="36">
        <f t="shared" si="2"/>
        <v>13.46912809143044</v>
      </c>
      <c r="H36" s="35">
        <f t="shared" si="3"/>
        <v>12.878514167179354</v>
      </c>
      <c r="I36" s="28"/>
      <c r="J36" s="37">
        <f t="shared" si="4"/>
        <v>10.654983842507217</v>
      </c>
      <c r="K36" s="36">
        <f t="shared" si="5"/>
        <v>10.790330443126187</v>
      </c>
      <c r="L36" s="35">
        <f t="shared" si="6"/>
        <v>10.57283068968826</v>
      </c>
      <c r="M36" s="28"/>
      <c r="N36" s="34">
        <f t="shared" si="7"/>
        <v>10.70289256231297</v>
      </c>
      <c r="O36" s="33"/>
      <c r="P36" s="32"/>
      <c r="Q36" s="32"/>
      <c r="R36" s="45"/>
      <c r="S36" s="44">
        <f t="shared" si="8"/>
        <v>2028</v>
      </c>
      <c r="T36" s="28"/>
      <c r="U36" s="37">
        <f t="shared" si="9"/>
        <v>9.4731763177217</v>
      </c>
      <c r="V36" s="36">
        <f t="shared" si="10"/>
        <v>11.518342902713206</v>
      </c>
      <c r="W36" s="36">
        <f t="shared" si="11"/>
        <v>12.20058166595164</v>
      </c>
      <c r="X36" s="35">
        <f t="shared" si="12"/>
        <v>11.650958365813018</v>
      </c>
      <c r="Y36" s="28"/>
      <c r="Z36" s="37">
        <f t="shared" si="13"/>
        <v>10.228370626870806</v>
      </c>
      <c r="AA36" s="36">
        <f t="shared" si="14"/>
        <v>11.537194759954096</v>
      </c>
      <c r="AB36" s="35">
        <f t="shared" si="15"/>
        <v>10.961324949224482</v>
      </c>
      <c r="AC36" s="28"/>
      <c r="AD36" s="34">
        <f t="shared" si="16"/>
        <v>11.329315108307236</v>
      </c>
      <c r="AE36" s="21"/>
    </row>
    <row r="37" spans="2:31" ht="14.25">
      <c r="B37" s="46"/>
      <c r="C37" s="22">
        <v>2042</v>
      </c>
      <c r="D37" s="22"/>
      <c r="E37" s="37">
        <f t="shared" si="0"/>
        <v>10.135521157528775</v>
      </c>
      <c r="F37" s="36">
        <f t="shared" si="1"/>
        <v>12.198035850184247</v>
      </c>
      <c r="G37" s="36">
        <f t="shared" si="2"/>
        <v>13.668404900150755</v>
      </c>
      <c r="H37" s="35">
        <f t="shared" si="3"/>
        <v>13.075688680032963</v>
      </c>
      <c r="I37" s="28"/>
      <c r="J37" s="37">
        <f t="shared" si="4"/>
        <v>10.85290124938573</v>
      </c>
      <c r="K37" s="36">
        <f t="shared" si="5"/>
        <v>10.980858587727013</v>
      </c>
      <c r="L37" s="35">
        <f t="shared" si="6"/>
        <v>10.767304148757713</v>
      </c>
      <c r="M37" s="28"/>
      <c r="N37" s="34">
        <f t="shared" si="7"/>
        <v>10.896206294561923</v>
      </c>
      <c r="O37" s="33"/>
      <c r="P37" s="32"/>
      <c r="Q37" s="32"/>
      <c r="R37" s="45"/>
      <c r="S37" s="44">
        <f t="shared" si="8"/>
        <v>2028</v>
      </c>
      <c r="T37" s="28"/>
      <c r="U37" s="37">
        <f t="shared" si="9"/>
        <v>9.675245970938178</v>
      </c>
      <c r="V37" s="36">
        <f t="shared" si="10"/>
        <v>11.723125890847482</v>
      </c>
      <c r="W37" s="36">
        <f t="shared" si="11"/>
        <v>12.407952154762242</v>
      </c>
      <c r="X37" s="35">
        <f t="shared" si="12"/>
        <v>11.856669170646583</v>
      </c>
      <c r="Y37" s="28"/>
      <c r="Z37" s="37">
        <f t="shared" si="13"/>
        <v>10.430593381931114</v>
      </c>
      <c r="AA37" s="36">
        <f t="shared" si="14"/>
        <v>11.741820032593775</v>
      </c>
      <c r="AB37" s="35">
        <f t="shared" si="15"/>
        <v>11.164819024101913</v>
      </c>
      <c r="AC37" s="28"/>
      <c r="AD37" s="34">
        <f t="shared" si="16"/>
        <v>11.533664022635847</v>
      </c>
      <c r="AE37" s="21"/>
    </row>
    <row r="38" spans="2:31" ht="14.25">
      <c r="B38" s="46"/>
      <c r="C38" s="22">
        <v>2043</v>
      </c>
      <c r="D38" s="22"/>
      <c r="E38" s="31">
        <f t="shared" si="0"/>
        <v>10.335881920465413</v>
      </c>
      <c r="F38" s="30">
        <f t="shared" si="1"/>
        <v>12.40244922751747</v>
      </c>
      <c r="G38" s="30">
        <f t="shared" si="2"/>
        <v>13.87063002491827</v>
      </c>
      <c r="H38" s="29">
        <f t="shared" si="3"/>
        <v>13.275882002977111</v>
      </c>
      <c r="I38" s="28"/>
      <c r="J38" s="31">
        <f t="shared" si="4"/>
        <v>11.054494992195346</v>
      </c>
      <c r="K38" s="30">
        <f t="shared" si="5"/>
        <v>11.174750945692422</v>
      </c>
      <c r="L38" s="29">
        <f t="shared" si="6"/>
        <v>10.965354693982468</v>
      </c>
      <c r="M38" s="28"/>
      <c r="N38" s="27">
        <f t="shared" si="7"/>
        <v>11.093011624886673</v>
      </c>
      <c r="O38" s="33"/>
      <c r="P38" s="32"/>
      <c r="Q38" s="32"/>
      <c r="R38" s="45"/>
      <c r="S38" s="44">
        <f t="shared" si="8"/>
        <v>2028</v>
      </c>
      <c r="T38" s="28"/>
      <c r="U38" s="31">
        <f t="shared" si="9"/>
        <v>9.881625914956976</v>
      </c>
      <c r="V38" s="30">
        <f t="shared" si="10"/>
        <v>11.931549686742336</v>
      </c>
      <c r="W38" s="30">
        <f t="shared" si="11"/>
        <v>12.618847272218177</v>
      </c>
      <c r="X38" s="29">
        <f t="shared" si="12"/>
        <v>12.06601203165069</v>
      </c>
      <c r="Y38" s="28"/>
      <c r="Z38" s="31">
        <f t="shared" si="13"/>
        <v>10.636814236410773</v>
      </c>
      <c r="AA38" s="30">
        <f t="shared" si="14"/>
        <v>11.950074567205196</v>
      </c>
      <c r="AB38" s="29">
        <f t="shared" si="15"/>
        <v>11.37209091221835</v>
      </c>
      <c r="AC38" s="28"/>
      <c r="AD38" s="27">
        <f t="shared" si="16"/>
        <v>11.741698815447673</v>
      </c>
      <c r="AE38" s="21"/>
    </row>
    <row r="39" spans="2:31" ht="14.25">
      <c r="B39" s="46"/>
      <c r="C39" s="22"/>
      <c r="D39" s="22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3"/>
      <c r="P39" s="32"/>
      <c r="Q39" s="32"/>
      <c r="R39" s="45"/>
      <c r="S39" s="44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1"/>
    </row>
    <row r="40" spans="2:31" ht="30" customHeight="1">
      <c r="B40" s="63" t="s">
        <v>28</v>
      </c>
      <c r="C40" s="64"/>
      <c r="D40" s="22" t="s">
        <v>25</v>
      </c>
      <c r="E40" s="43">
        <f>-PMT($K$44,10,(NPV($K$44,E9:E18)))</f>
        <v>6.1086229815102655</v>
      </c>
      <c r="F40" s="42">
        <f>-PMT($K$44,10,(NPV($K$44,F9:F18)))</f>
        <v>7.414107809588744</v>
      </c>
      <c r="G40" s="42">
        <f>-PMT($K$44,10,(NPV($K$44,G9:G18)))</f>
        <v>8.659639047777237</v>
      </c>
      <c r="H40" s="41">
        <f>-PMT($K$44,10,(NPV($K$44,H9:H18)))</f>
        <v>8.276312750826612</v>
      </c>
      <c r="I40" s="28"/>
      <c r="J40" s="43">
        <f>-PMT($K$44,10,(NPV($K$44,J9:J18)))</f>
        <v>6.544926260121832</v>
      </c>
      <c r="K40" s="42">
        <f>-PMT($K$44,10,(NPV($K$44,K9:K18)))</f>
        <v>7.010476197999756</v>
      </c>
      <c r="L40" s="41">
        <f>-PMT($K$44,10,(NPV($K$44,L9:L18)))</f>
        <v>6.748360466637024</v>
      </c>
      <c r="M40" s="28"/>
      <c r="N40" s="40">
        <f>-PMT($K$44,10,(NPV($K$44,N9:N18)))</f>
        <v>6.885831185185794</v>
      </c>
      <c r="O40" s="33"/>
      <c r="P40" s="32"/>
      <c r="Q40" s="32"/>
      <c r="R40" s="65" t="s">
        <v>28</v>
      </c>
      <c r="S40" s="66"/>
      <c r="T40" s="28" t="s">
        <v>25</v>
      </c>
      <c r="U40" s="43">
        <f>-PMT($AA$44,10,(NPV($AA$44,U9:U18)))</f>
        <v>5.602681271385149</v>
      </c>
      <c r="V40" s="42">
        <f>-PMT($AA$44,10,(NPV($AA$44,V9:V18)))</f>
        <v>6.908166099463625</v>
      </c>
      <c r="W40" s="42">
        <f>-PMT($AA$44,10,(NPV($AA$44,W9:W18)))</f>
        <v>7.3315420586988065</v>
      </c>
      <c r="X40" s="41">
        <f>-PMT($AA$44,10,(NPV($AA$44,X9:X18)))</f>
        <v>6.986161390007563</v>
      </c>
      <c r="Y40" s="28"/>
      <c r="Z40" s="43">
        <f>-PMT($AA$44,10,(NPV($AA$44,Z9:Z18)))</f>
        <v>6.087222785501169</v>
      </c>
      <c r="AA40" s="42">
        <f>-PMT($AA$44,10,(NPV($AA$44,AA9:AA18)))</f>
        <v>6.919022315440041</v>
      </c>
      <c r="AB40" s="41">
        <f>-PMT($AA$44,10,(NPV($AA$44,AB9:AB18)))</f>
        <v>6.554878320129341</v>
      </c>
      <c r="AC40" s="28"/>
      <c r="AD40" s="40">
        <f>-PMT($AA$44,10,(NPV($AA$44,AD9:AD18)))</f>
        <v>6.786801070449469</v>
      </c>
      <c r="AE40" s="21"/>
    </row>
    <row r="41" spans="2:31" ht="30" customHeight="1">
      <c r="B41" s="63" t="s">
        <v>27</v>
      </c>
      <c r="C41" s="64"/>
      <c r="D41" s="39"/>
      <c r="E41" s="37">
        <f>-PMT($K44,15,(NPV($K44,E9:E23)))</f>
        <v>6.531652275336902</v>
      </c>
      <c r="F41" s="36">
        <f>-PMT($K44,15,(NPV($K44,F9:F23)))</f>
        <v>8.036949589384136</v>
      </c>
      <c r="G41" s="36">
        <f>-PMT($K44,15,(NPV($K44,G9:G23)))</f>
        <v>9.347356456130886</v>
      </c>
      <c r="H41" s="35">
        <f>-PMT($K44,15,(NPV($K44,H9:H23)))</f>
        <v>8.911591235782694</v>
      </c>
      <c r="I41" s="28"/>
      <c r="J41" s="37">
        <f>-PMT($K44,15,(NPV($K44,J9:J23)))</f>
        <v>7.0424234597629916</v>
      </c>
      <c r="K41" s="36">
        <f>-PMT($K44,15,(NPV($K44,K9:K23)))</f>
        <v>7.429954256374372</v>
      </c>
      <c r="L41" s="35">
        <f>-PMT($K44,15,(NPV($K44,L9:L23)))</f>
        <v>7.16909365870342</v>
      </c>
      <c r="M41" s="28"/>
      <c r="N41" s="34">
        <f>-PMT($K44,15,(NPV($K44,N9:N23)))</f>
        <v>7.30624840847377</v>
      </c>
      <c r="O41" s="33"/>
      <c r="P41" s="32"/>
      <c r="Q41" s="32"/>
      <c r="R41" s="65" t="s">
        <v>27</v>
      </c>
      <c r="S41" s="66"/>
      <c r="T41" s="38"/>
      <c r="U41" s="37">
        <f>-PMT($AA$44,15,(NPV($AA$44,U9:U23)))</f>
        <v>6.025710565211784</v>
      </c>
      <c r="V41" s="36">
        <f>-PMT($AA$44,15,(NPV($AA$44,V9:V23)))</f>
        <v>7.531007879259018</v>
      </c>
      <c r="W41" s="36">
        <f>-PMT($AA$44,15,(NPV($AA$44,W9:W23)))</f>
        <v>8.019259467052455</v>
      </c>
      <c r="X41" s="35">
        <f>-PMT($AA$44,15,(NPV($AA$44,X9:X23)))</f>
        <v>7.621439874963647</v>
      </c>
      <c r="Y41" s="28"/>
      <c r="Z41" s="37">
        <f>-PMT($AA$44,15,(NPV($AA$44,Z9:Z23)))</f>
        <v>6.5847199851423275</v>
      </c>
      <c r="AA41" s="36">
        <f>-PMT($AA$44,15,(NPV($AA$44,AA9:AA23)))</f>
        <v>7.543464386815606</v>
      </c>
      <c r="AB41" s="35">
        <f>-PMT($AA$44,15,(NPV($AA$44,AB9:AB23)))</f>
        <v>7.123385855128599</v>
      </c>
      <c r="AC41" s="28"/>
      <c r="AD41" s="34">
        <f>-PMT($AA$44,15,(NPV($AA$44,AD9:AD23)))</f>
        <v>7.390771590742426</v>
      </c>
      <c r="AE41" s="21"/>
    </row>
    <row r="42" spans="2:31" ht="30" customHeight="1">
      <c r="B42" s="63" t="s">
        <v>26</v>
      </c>
      <c r="C42" s="64"/>
      <c r="D42" s="22" t="s">
        <v>23</v>
      </c>
      <c r="E42" s="31">
        <f>-PMT($K$44,30,(NPV($K$44,E9:E38)))</f>
        <v>7.6412580294571155</v>
      </c>
      <c r="F42" s="30">
        <f>-PMT($K$44,30,(NPV($K$44,F9:F38)))</f>
        <v>9.379052320358555</v>
      </c>
      <c r="G42" s="30">
        <f>-PMT($K$44,30,(NPV($K$44,G9:G38)))</f>
        <v>10.761985043983909</v>
      </c>
      <c r="H42" s="29">
        <f>-PMT($K$44,30,(NPV($K$44,H9:H38)))</f>
        <v>10.262286381758857</v>
      </c>
      <c r="I42" s="28"/>
      <c r="J42" s="31">
        <f>-PMT($K$44,30,(NPV($K$44,J9:J38)))</f>
        <v>8.238790302234245</v>
      </c>
      <c r="K42" s="30">
        <f>-PMT($K$44,30,(NPV($K$44,K9:K38)))</f>
        <v>8.527153313120037</v>
      </c>
      <c r="L42" s="29">
        <f>-PMT($K$44,30,(NPV($K$44,L9:L38)))</f>
        <v>8.278674621095563</v>
      </c>
      <c r="M42" s="28"/>
      <c r="N42" s="27">
        <f>-PMT($K$44,30,(NPV($K$44,N9:N38)))</f>
        <v>8.414499837435626</v>
      </c>
      <c r="O42" s="33"/>
      <c r="P42" s="32"/>
      <c r="Q42" s="32"/>
      <c r="R42" s="65" t="s">
        <v>26</v>
      </c>
      <c r="S42" s="66"/>
      <c r="T42" s="28" t="s">
        <v>23</v>
      </c>
      <c r="U42" s="31">
        <f>-PMT($AA$44,30,(NPV($AA$44,U9:U38)))</f>
        <v>7.144453905462332</v>
      </c>
      <c r="V42" s="30">
        <f>-PMT($AA$44,30,(NPV($AA$44,V9:V38)))</f>
        <v>8.879362268453903</v>
      </c>
      <c r="W42" s="30">
        <f>-PMT($AA$44,30,(NPV($AA$44,W9:W38)))</f>
        <v>9.447554522365884</v>
      </c>
      <c r="X42" s="29">
        <f>-PMT($AA$44,30,(NPV($AA$44,X9:X38)))</f>
        <v>8.98648854211544</v>
      </c>
      <c r="Y42" s="28"/>
      <c r="Z42" s="31">
        <f>-PMT($AA$44,30,(NPV($AA$44,Z9:Z38)))</f>
        <v>7.788189497489476</v>
      </c>
      <c r="AA42" s="30">
        <f>-PMT($AA$44,30,(NPV($AA$44,AA9:AA38)))</f>
        <v>8.89494688715516</v>
      </c>
      <c r="AB42" s="29">
        <f>-PMT($AA$44,30,(NPV($AA$44,AB9:AB38)))</f>
        <v>8.408996200329671</v>
      </c>
      <c r="AC42" s="28"/>
      <c r="AD42" s="27">
        <f>-PMT($AA$44,30,(NPV($AA$44,AD9:AD38)))</f>
        <v>8.71866941616319</v>
      </c>
      <c r="AE42" s="21"/>
    </row>
    <row r="43" spans="2:31" ht="15" customHeight="1">
      <c r="B43" s="26"/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/>
      <c r="R43" s="26"/>
      <c r="S43" s="25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1"/>
    </row>
    <row r="44" spans="2:32" ht="15" customHeight="1">
      <c r="B44" s="26"/>
      <c r="C44" s="25"/>
      <c r="D44" s="22" t="s">
        <v>25</v>
      </c>
      <c r="E44" s="24" t="s">
        <v>24</v>
      </c>
      <c r="F44" s="22"/>
      <c r="G44" s="22"/>
      <c r="H44" s="22"/>
      <c r="I44" s="22"/>
      <c r="J44" s="22"/>
      <c r="K44" s="23">
        <v>0.0136</v>
      </c>
      <c r="L44" s="22"/>
      <c r="M44" s="22"/>
      <c r="N44" s="22"/>
      <c r="O44" s="21"/>
      <c r="P44" s="20"/>
      <c r="Q44" s="20"/>
      <c r="R44" s="26"/>
      <c r="S44" s="25"/>
      <c r="T44" s="22" t="s">
        <v>25</v>
      </c>
      <c r="U44" s="24" t="s">
        <v>24</v>
      </c>
      <c r="V44" s="22"/>
      <c r="W44" s="22"/>
      <c r="X44" s="22"/>
      <c r="Y44" s="22"/>
      <c r="Z44" s="22"/>
      <c r="AA44" s="23">
        <v>0.0136</v>
      </c>
      <c r="AB44" s="22"/>
      <c r="AC44" s="22"/>
      <c r="AD44" s="22"/>
      <c r="AE44" s="21"/>
      <c r="AF44" s="20"/>
    </row>
    <row r="45" spans="2:31" ht="14.25">
      <c r="B45" s="19"/>
      <c r="C45" s="17"/>
      <c r="D45" s="17" t="s">
        <v>23</v>
      </c>
      <c r="E45" s="18" t="s">
        <v>22</v>
      </c>
      <c r="F45" s="17"/>
      <c r="G45" s="17"/>
      <c r="H45" s="17"/>
      <c r="I45" s="17"/>
      <c r="J45" s="17"/>
      <c r="K45" s="17"/>
      <c r="L45" s="17"/>
      <c r="M45" s="17"/>
      <c r="N45" s="17"/>
      <c r="O45" s="16"/>
      <c r="R45" s="19"/>
      <c r="S45" s="17"/>
      <c r="T45" s="17" t="s">
        <v>23</v>
      </c>
      <c r="U45" s="18" t="s">
        <v>22</v>
      </c>
      <c r="V45" s="17"/>
      <c r="W45" s="17"/>
      <c r="X45" s="17"/>
      <c r="Y45" s="17"/>
      <c r="Z45" s="17"/>
      <c r="AA45" s="17"/>
      <c r="AB45" s="17"/>
      <c r="AC45" s="17"/>
      <c r="AD45" s="17"/>
      <c r="AE45" s="16"/>
    </row>
    <row r="47" ht="15" customHeight="1">
      <c r="C47" s="56" t="s">
        <v>21</v>
      </c>
    </row>
    <row r="48" spans="3:30" ht="14.25">
      <c r="C48" s="56"/>
      <c r="E48" s="15">
        <f>(E23/E14)^(1/10)-1</f>
        <v>0.01976817568850997</v>
      </c>
      <c r="F48" s="15">
        <f>(F23/F14)^(1/10)-1</f>
        <v>0.016757892815189246</v>
      </c>
      <c r="G48" s="15">
        <f>(G23/G14)^(1/10)-1</f>
        <v>0.014795078595109867</v>
      </c>
      <c r="H48" s="15">
        <f>(H23/H14)^(1/10)-1</f>
        <v>0.015310346387326534</v>
      </c>
      <c r="J48" s="15">
        <f>(J23/J14)^(1/10)-1</f>
        <v>0.0185751015490927</v>
      </c>
      <c r="K48" s="15">
        <f>(K23/K14)^(1/10)-1</f>
        <v>0.017657303972761884</v>
      </c>
      <c r="L48" s="15">
        <f>(L23/L14)^(1/10)-1</f>
        <v>0.01839369841220706</v>
      </c>
      <c r="N48" s="15">
        <f>(N23/N14)^(1/10)-1</f>
        <v>0.018061821243506637</v>
      </c>
      <c r="O48" s="15"/>
      <c r="P48" s="15"/>
      <c r="Q48" s="15"/>
      <c r="R48" s="15"/>
      <c r="U48" s="15">
        <f>(U23/U14)^(1/10)-1</f>
        <v>0.02133071806532949</v>
      </c>
      <c r="V48" s="15">
        <f>(V23/V14)^(1/10)-1</f>
        <v>0.017778858457672575</v>
      </c>
      <c r="W48" s="15">
        <f>(W23/W14)^(1/10)-1</f>
        <v>0.016996770685885787</v>
      </c>
      <c r="X48" s="15">
        <f>(X23/X14)^(1/10)-1</f>
        <v>0.01765612736521094</v>
      </c>
      <c r="Z48" s="15">
        <f>(Z23/Z14)^(1/10)-1</f>
        <v>0.019770769210205597</v>
      </c>
      <c r="AA48" s="15">
        <f>(AA23/AA14)^(1/10)-1</f>
        <v>0.017736137501114246</v>
      </c>
      <c r="AB48" s="15">
        <f>(AB23/AB14)^(1/10)-1</f>
        <v>0.01856473335295372</v>
      </c>
      <c r="AD48" s="15">
        <f>(AD23/AD14)^(1/10)-1</f>
        <v>0.018037181627931886</v>
      </c>
    </row>
    <row r="49" ht="14.25">
      <c r="C49" s="56"/>
    </row>
    <row r="51" spans="5:30" ht="14.2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32"/>
      <c r="P51" s="32"/>
      <c r="Q51" s="32"/>
      <c r="R51" s="32"/>
      <c r="S51" s="54"/>
      <c r="T51" s="54"/>
      <c r="U51" s="32"/>
      <c r="V51" s="54"/>
      <c r="W51" s="54"/>
      <c r="X51" s="54"/>
      <c r="Y51" s="54"/>
      <c r="Z51" s="54"/>
      <c r="AA51" s="54"/>
      <c r="AB51" s="54"/>
      <c r="AC51" s="54"/>
      <c r="AD51" s="54"/>
    </row>
  </sheetData>
  <sheetProtection/>
  <mergeCells count="15">
    <mergeCell ref="C47:C49"/>
    <mergeCell ref="B40:C40"/>
    <mergeCell ref="R40:S40"/>
    <mergeCell ref="B41:C41"/>
    <mergeCell ref="R41:S41"/>
    <mergeCell ref="B42:C42"/>
    <mergeCell ref="R42:S42"/>
    <mergeCell ref="C2:N3"/>
    <mergeCell ref="S2:AD3"/>
    <mergeCell ref="E5:H5"/>
    <mergeCell ref="J5:L5"/>
    <mergeCell ref="N5:N6"/>
    <mergeCell ref="U5:X5"/>
    <mergeCell ref="Z5:AB5"/>
    <mergeCell ref="AD5:AD6"/>
  </mergeCells>
  <printOptions/>
  <pageMargins left="0.7" right="0.7" top="0.75" bottom="0.75" header="0.3" footer="0.3"/>
  <pageSetup horizontalDpi="600" verticalDpi="600" orientation="portrait" scale="83" r:id="rId1"/>
  <colBreaks count="1" manualBreakCount="1">
    <brk id="16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51"/>
  <sheetViews>
    <sheetView tabSelected="1" view="pageBreakPreview" zoomScale="60" zoomScalePageLayoutView="0" workbookViewId="0" topLeftCell="A1">
      <selection activeCell="AI42" sqref="AI42"/>
    </sheetView>
  </sheetViews>
  <sheetFormatPr defaultColWidth="9.140625" defaultRowHeight="12.75"/>
  <cols>
    <col min="1" max="1" width="9.140625" style="14" customWidth="1"/>
    <col min="2" max="2" width="2.7109375" style="14" customWidth="1"/>
    <col min="3" max="3" width="8.28125" style="15" customWidth="1"/>
    <col min="4" max="4" width="2.7109375" style="15" customWidth="1"/>
    <col min="5" max="8" width="8.7109375" style="15" customWidth="1"/>
    <col min="9" max="9" width="2.7109375" style="15" customWidth="1"/>
    <col min="10" max="12" width="8.7109375" style="15" customWidth="1"/>
    <col min="13" max="13" width="2.7109375" style="15" customWidth="1"/>
    <col min="14" max="14" width="9.140625" style="15" customWidth="1"/>
    <col min="15" max="15" width="2.7109375" style="14" customWidth="1"/>
    <col min="16" max="17" width="9.140625" style="14" customWidth="1"/>
    <col min="18" max="18" width="2.7109375" style="14" customWidth="1"/>
    <col min="19" max="19" width="9.140625" style="15" customWidth="1"/>
    <col min="20" max="20" width="2.7109375" style="15" customWidth="1"/>
    <col min="21" max="24" width="8.7109375" style="15" customWidth="1"/>
    <col min="25" max="25" width="2.7109375" style="15" customWidth="1"/>
    <col min="26" max="28" width="8.7109375" style="15" customWidth="1"/>
    <col min="29" max="29" width="2.7109375" style="15" customWidth="1"/>
    <col min="30" max="30" width="9.140625" style="15" customWidth="1"/>
    <col min="31" max="31" width="2.7109375" style="14" customWidth="1"/>
    <col min="32" max="16384" width="9.140625" style="14" customWidth="1"/>
  </cols>
  <sheetData>
    <row r="2" spans="3:30" ht="15" customHeight="1">
      <c r="C2" s="56" t="s">
        <v>42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S2" s="56" t="s">
        <v>41</v>
      </c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3:30" ht="14.2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1" ht="14.25"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1"/>
      <c r="R4" s="5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1"/>
    </row>
    <row r="5" spans="2:31" ht="14.25">
      <c r="B5" s="46"/>
      <c r="C5" s="22"/>
      <c r="D5" s="22"/>
      <c r="E5" s="58" t="s">
        <v>36</v>
      </c>
      <c r="F5" s="59"/>
      <c r="G5" s="59"/>
      <c r="H5" s="60"/>
      <c r="I5" s="22"/>
      <c r="J5" s="58" t="s">
        <v>35</v>
      </c>
      <c r="K5" s="59"/>
      <c r="L5" s="60"/>
      <c r="M5" s="22"/>
      <c r="N5" s="61" t="s">
        <v>34</v>
      </c>
      <c r="O5" s="21"/>
      <c r="R5" s="46"/>
      <c r="S5" s="22"/>
      <c r="T5" s="22"/>
      <c r="U5" s="58" t="s">
        <v>36</v>
      </c>
      <c r="V5" s="59"/>
      <c r="W5" s="59"/>
      <c r="X5" s="60"/>
      <c r="Y5" s="22"/>
      <c r="Z5" s="58" t="s">
        <v>35</v>
      </c>
      <c r="AA5" s="59"/>
      <c r="AB5" s="60"/>
      <c r="AC5" s="22"/>
      <c r="AD5" s="61" t="s">
        <v>34</v>
      </c>
      <c r="AE5" s="21"/>
    </row>
    <row r="6" spans="2:31" ht="30" customHeight="1">
      <c r="B6" s="46"/>
      <c r="C6" s="22" t="s">
        <v>33</v>
      </c>
      <c r="D6" s="22"/>
      <c r="E6" s="50" t="s">
        <v>31</v>
      </c>
      <c r="F6" s="49" t="s">
        <v>32</v>
      </c>
      <c r="G6" s="49" t="s">
        <v>30</v>
      </c>
      <c r="H6" s="48" t="s">
        <v>29</v>
      </c>
      <c r="I6" s="47"/>
      <c r="J6" s="50" t="s">
        <v>31</v>
      </c>
      <c r="K6" s="49" t="s">
        <v>30</v>
      </c>
      <c r="L6" s="48" t="s">
        <v>29</v>
      </c>
      <c r="M6" s="22"/>
      <c r="N6" s="62"/>
      <c r="O6" s="21"/>
      <c r="R6" s="46"/>
      <c r="S6" s="22" t="s">
        <v>33</v>
      </c>
      <c r="T6" s="22"/>
      <c r="U6" s="50" t="s">
        <v>31</v>
      </c>
      <c r="V6" s="49" t="s">
        <v>32</v>
      </c>
      <c r="W6" s="49" t="s">
        <v>30</v>
      </c>
      <c r="X6" s="48" t="s">
        <v>29</v>
      </c>
      <c r="Y6" s="47"/>
      <c r="Z6" s="50" t="s">
        <v>31</v>
      </c>
      <c r="AA6" s="49" t="s">
        <v>30</v>
      </c>
      <c r="AB6" s="48" t="s">
        <v>29</v>
      </c>
      <c r="AC6" s="22"/>
      <c r="AD6" s="62"/>
      <c r="AE6" s="21"/>
    </row>
    <row r="7" spans="2:31" ht="14.25">
      <c r="B7" s="46"/>
      <c r="C7" s="22"/>
      <c r="D7" s="22"/>
      <c r="E7" s="47"/>
      <c r="F7" s="47"/>
      <c r="G7" s="47"/>
      <c r="H7" s="47"/>
      <c r="I7" s="47"/>
      <c r="J7" s="47"/>
      <c r="K7" s="47"/>
      <c r="L7" s="47"/>
      <c r="M7" s="22"/>
      <c r="N7" s="47"/>
      <c r="O7" s="21"/>
      <c r="R7" s="46"/>
      <c r="S7" s="22"/>
      <c r="T7" s="22"/>
      <c r="U7" s="47"/>
      <c r="V7" s="47"/>
      <c r="W7" s="47"/>
      <c r="X7" s="47"/>
      <c r="Y7" s="47"/>
      <c r="Z7" s="47"/>
      <c r="AA7" s="47"/>
      <c r="AB7" s="47"/>
      <c r="AC7" s="22"/>
      <c r="AD7" s="47"/>
      <c r="AE7" s="21"/>
    </row>
    <row r="8" spans="2:31" ht="14.25">
      <c r="B8" s="46"/>
      <c r="C8" s="22">
        <v>2013</v>
      </c>
      <c r="D8" s="22"/>
      <c r="E8" s="43">
        <v>5.59254908688814</v>
      </c>
      <c r="F8" s="42">
        <v>6.102549086888141</v>
      </c>
      <c r="G8" s="42">
        <v>7.284191353081369</v>
      </c>
      <c r="H8" s="41">
        <v>7.097500171564758</v>
      </c>
      <c r="I8" s="28"/>
      <c r="J8" s="43">
        <v>5.30556892532634</v>
      </c>
      <c r="K8" s="42">
        <v>5.761728660609169</v>
      </c>
      <c r="L8" s="41">
        <v>5.582910280522144</v>
      </c>
      <c r="M8" s="28"/>
      <c r="N8" s="40">
        <v>6.194007092838559</v>
      </c>
      <c r="O8" s="33"/>
      <c r="P8" s="32"/>
      <c r="Q8" s="32"/>
      <c r="R8" s="45"/>
      <c r="S8" s="44">
        <v>2013</v>
      </c>
      <c r="T8" s="28"/>
      <c r="U8" s="43">
        <v>4.97</v>
      </c>
      <c r="V8" s="42">
        <v>5.48</v>
      </c>
      <c r="W8" s="42">
        <v>5.65</v>
      </c>
      <c r="X8" s="41">
        <v>5.51</v>
      </c>
      <c r="Y8" s="28"/>
      <c r="Z8" s="43">
        <v>5.16</v>
      </c>
      <c r="AA8" s="42">
        <v>5.49</v>
      </c>
      <c r="AB8" s="41">
        <v>5.35</v>
      </c>
      <c r="AC8" s="28"/>
      <c r="AD8" s="40">
        <v>5.44</v>
      </c>
      <c r="AE8" s="21"/>
    </row>
    <row r="9" spans="2:31" ht="14.25">
      <c r="B9" s="46"/>
      <c r="C9" s="22">
        <v>2014</v>
      </c>
      <c r="D9" s="22"/>
      <c r="E9" s="37">
        <v>5.68254908688814</v>
      </c>
      <c r="F9" s="36">
        <v>6.192549086888141</v>
      </c>
      <c r="G9" s="36">
        <v>7.364191353081369</v>
      </c>
      <c r="H9" s="35">
        <v>7.187500171564758</v>
      </c>
      <c r="I9" s="28"/>
      <c r="J9" s="37">
        <v>5.39556892532634</v>
      </c>
      <c r="K9" s="36">
        <v>5.841728660609169</v>
      </c>
      <c r="L9" s="35">
        <v>5.662910280522144</v>
      </c>
      <c r="M9" s="28"/>
      <c r="N9" s="34">
        <v>6.274007092838558</v>
      </c>
      <c r="O9" s="33"/>
      <c r="P9" s="32"/>
      <c r="Q9" s="32"/>
      <c r="R9" s="45"/>
      <c r="S9" s="44">
        <v>2014</v>
      </c>
      <c r="T9" s="28"/>
      <c r="U9" s="37">
        <v>5.06</v>
      </c>
      <c r="V9" s="36">
        <v>5.57</v>
      </c>
      <c r="W9" s="36">
        <v>5.73</v>
      </c>
      <c r="X9" s="35">
        <v>5.6</v>
      </c>
      <c r="Y9" s="28"/>
      <c r="Z9" s="37">
        <v>5.25</v>
      </c>
      <c r="AA9" s="36">
        <v>5.57</v>
      </c>
      <c r="AB9" s="35">
        <v>5.43</v>
      </c>
      <c r="AC9" s="28"/>
      <c r="AD9" s="34">
        <v>5.52</v>
      </c>
      <c r="AE9" s="21"/>
    </row>
    <row r="10" spans="2:31" ht="14.25">
      <c r="B10" s="46"/>
      <c r="C10" s="22">
        <v>2015</v>
      </c>
      <c r="D10" s="22"/>
      <c r="E10" s="37">
        <v>5.75254908688814</v>
      </c>
      <c r="F10" s="36">
        <v>6.34254908688814</v>
      </c>
      <c r="G10" s="36">
        <v>7.554191353081369</v>
      </c>
      <c r="H10" s="35">
        <v>7.347500171564758</v>
      </c>
      <c r="I10" s="28"/>
      <c r="J10" s="37">
        <v>5.49556892532634</v>
      </c>
      <c r="K10" s="36">
        <v>6.001728660609169</v>
      </c>
      <c r="L10" s="35">
        <v>5.792910280522144</v>
      </c>
      <c r="M10" s="28"/>
      <c r="N10" s="34">
        <v>6.424007092838559</v>
      </c>
      <c r="O10" s="33"/>
      <c r="P10" s="32"/>
      <c r="Q10" s="32"/>
      <c r="R10" s="45"/>
      <c r="S10" s="44">
        <v>2015</v>
      </c>
      <c r="T10" s="28"/>
      <c r="U10" s="37">
        <v>5.13</v>
      </c>
      <c r="V10" s="36">
        <v>5.72</v>
      </c>
      <c r="W10" s="36">
        <v>5.92</v>
      </c>
      <c r="X10" s="35">
        <v>5.76</v>
      </c>
      <c r="Y10" s="28"/>
      <c r="Z10" s="37">
        <v>5.35</v>
      </c>
      <c r="AA10" s="36">
        <v>5.73</v>
      </c>
      <c r="AB10" s="35">
        <v>5.56</v>
      </c>
      <c r="AC10" s="28"/>
      <c r="AD10" s="34">
        <v>5.67</v>
      </c>
      <c r="AE10" s="21"/>
    </row>
    <row r="11" spans="2:31" ht="14.25">
      <c r="B11" s="46"/>
      <c r="C11" s="22">
        <v>2016</v>
      </c>
      <c r="D11" s="22"/>
      <c r="E11" s="37">
        <v>5.812549086888141</v>
      </c>
      <c r="F11" s="36">
        <v>6.4125490868881405</v>
      </c>
      <c r="G11" s="36">
        <v>7.624191353081369</v>
      </c>
      <c r="H11" s="35">
        <v>7.417500171564758</v>
      </c>
      <c r="I11" s="28"/>
      <c r="J11" s="37">
        <v>5.55556892532634</v>
      </c>
      <c r="K11" s="36">
        <v>6.0717286606091685</v>
      </c>
      <c r="L11" s="35">
        <v>5.8629102805221445</v>
      </c>
      <c r="M11" s="28"/>
      <c r="N11" s="34">
        <v>6.494007092838559</v>
      </c>
      <c r="O11" s="33"/>
      <c r="P11" s="32"/>
      <c r="Q11" s="32"/>
      <c r="R11" s="45"/>
      <c r="S11" s="44">
        <v>2016</v>
      </c>
      <c r="T11" s="28"/>
      <c r="U11" s="37">
        <v>5.19</v>
      </c>
      <c r="V11" s="36">
        <v>5.79</v>
      </c>
      <c r="W11" s="36">
        <v>5.99</v>
      </c>
      <c r="X11" s="35">
        <v>5.83</v>
      </c>
      <c r="Y11" s="28"/>
      <c r="Z11" s="37">
        <v>5.41</v>
      </c>
      <c r="AA11" s="36">
        <v>5.8</v>
      </c>
      <c r="AB11" s="35">
        <v>5.63</v>
      </c>
      <c r="AC11" s="28"/>
      <c r="AD11" s="34">
        <v>5.74</v>
      </c>
      <c r="AE11" s="21"/>
    </row>
    <row r="12" spans="2:31" ht="14.25">
      <c r="B12" s="46"/>
      <c r="C12" s="22">
        <v>2017</v>
      </c>
      <c r="D12" s="22"/>
      <c r="E12" s="37">
        <v>6.112549086888141</v>
      </c>
      <c r="F12" s="36">
        <v>6.71254908688814</v>
      </c>
      <c r="G12" s="36">
        <v>7.924191353081369</v>
      </c>
      <c r="H12" s="35">
        <v>7.717500171564758</v>
      </c>
      <c r="I12" s="28"/>
      <c r="J12" s="37">
        <v>5.85556892532634</v>
      </c>
      <c r="K12" s="36">
        <v>6.371728660609168</v>
      </c>
      <c r="L12" s="35">
        <v>6.162910280522144</v>
      </c>
      <c r="M12" s="28"/>
      <c r="N12" s="34">
        <v>6.794007092838559</v>
      </c>
      <c r="O12" s="33"/>
      <c r="P12" s="32"/>
      <c r="Q12" s="32"/>
      <c r="R12" s="45"/>
      <c r="S12" s="44">
        <v>2017</v>
      </c>
      <c r="T12" s="28"/>
      <c r="U12" s="37">
        <v>5.49</v>
      </c>
      <c r="V12" s="36">
        <v>6.09</v>
      </c>
      <c r="W12" s="36">
        <v>6.29</v>
      </c>
      <c r="X12" s="35">
        <v>6.13</v>
      </c>
      <c r="Y12" s="28"/>
      <c r="Z12" s="37">
        <v>5.71</v>
      </c>
      <c r="AA12" s="36">
        <v>6.1</v>
      </c>
      <c r="AB12" s="35">
        <v>5.93</v>
      </c>
      <c r="AC12" s="28"/>
      <c r="AD12" s="34">
        <v>6.04</v>
      </c>
      <c r="AE12" s="21"/>
    </row>
    <row r="13" spans="2:31" ht="14.25">
      <c r="B13" s="46"/>
      <c r="C13" s="22">
        <v>2018</v>
      </c>
      <c r="D13" s="22"/>
      <c r="E13" s="37">
        <v>5.852549086888141</v>
      </c>
      <c r="F13" s="36">
        <v>6.39254908688814</v>
      </c>
      <c r="G13" s="36">
        <v>7.584191353081369</v>
      </c>
      <c r="H13" s="35">
        <v>7.397500171564758</v>
      </c>
      <c r="I13" s="28"/>
      <c r="J13" s="37">
        <v>5.57556892532634</v>
      </c>
      <c r="K13" s="36">
        <v>6.051728660609169</v>
      </c>
      <c r="L13" s="35">
        <v>5.8629102805221445</v>
      </c>
      <c r="M13" s="28"/>
      <c r="N13" s="34">
        <v>6.484007092838559</v>
      </c>
      <c r="O13" s="33"/>
      <c r="P13" s="32"/>
      <c r="Q13" s="32"/>
      <c r="R13" s="45"/>
      <c r="S13" s="44">
        <v>2018</v>
      </c>
      <c r="T13" s="28"/>
      <c r="U13" s="37">
        <v>5.23</v>
      </c>
      <c r="V13" s="36">
        <v>5.77</v>
      </c>
      <c r="W13" s="36">
        <v>5.95</v>
      </c>
      <c r="X13" s="35">
        <v>5.81</v>
      </c>
      <c r="Y13" s="28"/>
      <c r="Z13" s="37">
        <v>5.43</v>
      </c>
      <c r="AA13" s="36">
        <v>5.78</v>
      </c>
      <c r="AB13" s="35">
        <v>5.63</v>
      </c>
      <c r="AC13" s="28"/>
      <c r="AD13" s="34">
        <v>5.73</v>
      </c>
      <c r="AE13" s="21"/>
    </row>
    <row r="14" spans="2:31" ht="14.25">
      <c r="B14" s="46"/>
      <c r="C14" s="22">
        <v>2019</v>
      </c>
      <c r="D14" s="22"/>
      <c r="E14" s="37">
        <v>6.652549086888141</v>
      </c>
      <c r="F14" s="36">
        <v>7.272549086888141</v>
      </c>
      <c r="G14" s="36">
        <v>8.484191353081368</v>
      </c>
      <c r="H14" s="35">
        <v>8.277500171564759</v>
      </c>
      <c r="I14" s="28"/>
      <c r="J14" s="37">
        <v>6.40556892532634</v>
      </c>
      <c r="K14" s="36">
        <v>6.921728660609169</v>
      </c>
      <c r="L14" s="35">
        <v>6.712910280522145</v>
      </c>
      <c r="M14" s="28"/>
      <c r="N14" s="34">
        <v>7.344007092838559</v>
      </c>
      <c r="O14" s="33"/>
      <c r="P14" s="32"/>
      <c r="Q14" s="32"/>
      <c r="R14" s="45"/>
      <c r="S14" s="44">
        <v>2019</v>
      </c>
      <c r="T14" s="28"/>
      <c r="U14" s="37">
        <v>6.03</v>
      </c>
      <c r="V14" s="36">
        <v>6.65</v>
      </c>
      <c r="W14" s="36">
        <v>6.85</v>
      </c>
      <c r="X14" s="35">
        <v>6.69</v>
      </c>
      <c r="Y14" s="28"/>
      <c r="Z14" s="37">
        <v>6.26</v>
      </c>
      <c r="AA14" s="36">
        <v>6.65</v>
      </c>
      <c r="AB14" s="35">
        <v>6.48</v>
      </c>
      <c r="AC14" s="28"/>
      <c r="AD14" s="34">
        <v>6.59</v>
      </c>
      <c r="AE14" s="21"/>
    </row>
    <row r="15" spans="2:31" ht="14.25">
      <c r="B15" s="46"/>
      <c r="C15" s="22">
        <v>2020</v>
      </c>
      <c r="D15" s="22"/>
      <c r="E15" s="37">
        <v>6.93254908688814</v>
      </c>
      <c r="F15" s="36">
        <v>7.532549086888141</v>
      </c>
      <c r="G15" s="36">
        <v>8.734191353081368</v>
      </c>
      <c r="H15" s="35">
        <v>8.527500171564759</v>
      </c>
      <c r="I15" s="28"/>
      <c r="J15" s="37">
        <v>6.67556892532634</v>
      </c>
      <c r="K15" s="36">
        <v>7.181728660609169</v>
      </c>
      <c r="L15" s="35">
        <v>6.972910280522145</v>
      </c>
      <c r="M15" s="28"/>
      <c r="N15" s="34">
        <v>7.604007092838558</v>
      </c>
      <c r="O15" s="33"/>
      <c r="P15" s="32"/>
      <c r="Q15" s="32"/>
      <c r="R15" s="45"/>
      <c r="S15" s="44">
        <v>2020</v>
      </c>
      <c r="T15" s="28"/>
      <c r="U15" s="37">
        <v>6.31</v>
      </c>
      <c r="V15" s="36">
        <v>6.91</v>
      </c>
      <c r="W15" s="36">
        <v>7.1</v>
      </c>
      <c r="X15" s="35">
        <v>6.94</v>
      </c>
      <c r="Y15" s="28"/>
      <c r="Z15" s="37">
        <v>6.53</v>
      </c>
      <c r="AA15" s="36">
        <v>6.91</v>
      </c>
      <c r="AB15" s="35">
        <v>6.74</v>
      </c>
      <c r="AC15" s="28"/>
      <c r="AD15" s="34">
        <v>6.85</v>
      </c>
      <c r="AE15" s="21"/>
    </row>
    <row r="16" spans="2:31" ht="14.25">
      <c r="B16" s="46"/>
      <c r="C16" s="22">
        <v>2021</v>
      </c>
      <c r="D16" s="22"/>
      <c r="E16" s="37">
        <v>7.112549086888141</v>
      </c>
      <c r="F16" s="36">
        <v>7.732549086888141</v>
      </c>
      <c r="G16" s="36">
        <v>8.95419135308137</v>
      </c>
      <c r="H16" s="35">
        <v>8.737500171564758</v>
      </c>
      <c r="I16" s="28"/>
      <c r="J16" s="37">
        <v>6.86556892532634</v>
      </c>
      <c r="K16" s="36">
        <v>7.391728660609169</v>
      </c>
      <c r="L16" s="35">
        <v>7.182910280522145</v>
      </c>
      <c r="M16" s="28"/>
      <c r="N16" s="34">
        <v>7.814007092838558</v>
      </c>
      <c r="O16" s="33"/>
      <c r="P16" s="32"/>
      <c r="Q16" s="32"/>
      <c r="R16" s="45"/>
      <c r="S16" s="44">
        <v>2021</v>
      </c>
      <c r="T16" s="28"/>
      <c r="U16" s="37">
        <v>6.49</v>
      </c>
      <c r="V16" s="36">
        <v>7.11</v>
      </c>
      <c r="W16" s="36">
        <v>7.32</v>
      </c>
      <c r="X16" s="35">
        <v>7.15</v>
      </c>
      <c r="Y16" s="28"/>
      <c r="Z16" s="37">
        <v>6.72</v>
      </c>
      <c r="AA16" s="36">
        <v>7.12</v>
      </c>
      <c r="AB16" s="35">
        <v>6.95</v>
      </c>
      <c r="AC16" s="28"/>
      <c r="AD16" s="34">
        <v>7.06</v>
      </c>
      <c r="AE16" s="21"/>
    </row>
    <row r="17" spans="2:31" ht="14.25">
      <c r="B17" s="46"/>
      <c r="C17" s="22">
        <v>2022</v>
      </c>
      <c r="D17" s="22"/>
      <c r="E17" s="37">
        <v>7.3725490868881405</v>
      </c>
      <c r="F17" s="36">
        <v>7.982549086888141</v>
      </c>
      <c r="G17" s="36">
        <v>9.194191353081369</v>
      </c>
      <c r="H17" s="35">
        <v>8.987500171564758</v>
      </c>
      <c r="I17" s="28"/>
      <c r="J17" s="37">
        <v>7.12556892532634</v>
      </c>
      <c r="K17" s="36">
        <v>7.631728660609169</v>
      </c>
      <c r="L17" s="35">
        <v>7.422910280522145</v>
      </c>
      <c r="M17" s="28"/>
      <c r="N17" s="34">
        <v>8.054007092838559</v>
      </c>
      <c r="O17" s="33"/>
      <c r="P17" s="32"/>
      <c r="Q17" s="32"/>
      <c r="R17" s="45"/>
      <c r="S17" s="44">
        <v>2022</v>
      </c>
      <c r="T17" s="28"/>
      <c r="U17" s="37">
        <v>6.75</v>
      </c>
      <c r="V17" s="36">
        <v>7.36</v>
      </c>
      <c r="W17" s="36">
        <v>7.56</v>
      </c>
      <c r="X17" s="35">
        <v>7.4</v>
      </c>
      <c r="Y17" s="28"/>
      <c r="Z17" s="37">
        <v>6.98</v>
      </c>
      <c r="AA17" s="36">
        <v>7.36</v>
      </c>
      <c r="AB17" s="35">
        <v>7.19</v>
      </c>
      <c r="AC17" s="28"/>
      <c r="AD17" s="34">
        <v>7.3</v>
      </c>
      <c r="AE17" s="21"/>
    </row>
    <row r="18" spans="2:31" ht="14.25">
      <c r="B18" s="46"/>
      <c r="C18" s="22">
        <v>2023</v>
      </c>
      <c r="D18" s="22"/>
      <c r="E18" s="37">
        <v>7.54254908688814</v>
      </c>
      <c r="F18" s="36">
        <v>8.14254908688814</v>
      </c>
      <c r="G18" s="36">
        <v>9.344191353081369</v>
      </c>
      <c r="H18" s="35">
        <v>9.137500171564758</v>
      </c>
      <c r="I18" s="28"/>
      <c r="J18" s="37">
        <v>7.28556892532634</v>
      </c>
      <c r="K18" s="36">
        <v>7.791728660609168</v>
      </c>
      <c r="L18" s="35">
        <v>7.582910280522144</v>
      </c>
      <c r="M18" s="28"/>
      <c r="N18" s="34">
        <v>8.214007092838559</v>
      </c>
      <c r="O18" s="33"/>
      <c r="P18" s="32"/>
      <c r="Q18" s="32"/>
      <c r="R18" s="45"/>
      <c r="S18" s="44">
        <v>2023</v>
      </c>
      <c r="T18" s="28"/>
      <c r="U18" s="37">
        <v>6.92</v>
      </c>
      <c r="V18" s="36">
        <v>7.52</v>
      </c>
      <c r="W18" s="36">
        <v>7.71</v>
      </c>
      <c r="X18" s="35">
        <v>7.55</v>
      </c>
      <c r="Y18" s="28"/>
      <c r="Z18" s="37">
        <v>7.14</v>
      </c>
      <c r="AA18" s="36">
        <v>7.52</v>
      </c>
      <c r="AB18" s="35">
        <v>7.35</v>
      </c>
      <c r="AC18" s="28"/>
      <c r="AD18" s="34">
        <v>7.46</v>
      </c>
      <c r="AE18" s="21"/>
    </row>
    <row r="19" spans="2:31" ht="14.25">
      <c r="B19" s="46"/>
      <c r="C19" s="22">
        <v>2024</v>
      </c>
      <c r="D19" s="22"/>
      <c r="E19" s="37">
        <v>7.68254908688814</v>
      </c>
      <c r="F19" s="36">
        <v>8.30254908688814</v>
      </c>
      <c r="G19" s="36">
        <v>9.514191353081369</v>
      </c>
      <c r="H19" s="35">
        <v>9.307500171564758</v>
      </c>
      <c r="I19" s="28"/>
      <c r="J19" s="37">
        <v>7.43556892532634</v>
      </c>
      <c r="K19" s="36">
        <v>7.951728660609168</v>
      </c>
      <c r="L19" s="35">
        <v>7.742910280522144</v>
      </c>
      <c r="M19" s="28"/>
      <c r="N19" s="34">
        <v>8.374007092838559</v>
      </c>
      <c r="O19" s="33"/>
      <c r="P19" s="32"/>
      <c r="Q19" s="32"/>
      <c r="R19" s="45"/>
      <c r="S19" s="44">
        <v>2024</v>
      </c>
      <c r="T19" s="28"/>
      <c r="U19" s="37">
        <v>7.06</v>
      </c>
      <c r="V19" s="36">
        <v>7.68</v>
      </c>
      <c r="W19" s="36">
        <v>7.88</v>
      </c>
      <c r="X19" s="35">
        <v>7.72</v>
      </c>
      <c r="Y19" s="28"/>
      <c r="Z19" s="37">
        <v>7.29</v>
      </c>
      <c r="AA19" s="36">
        <v>7.68</v>
      </c>
      <c r="AB19" s="35">
        <v>7.51</v>
      </c>
      <c r="AC19" s="28"/>
      <c r="AD19" s="34">
        <v>7.62</v>
      </c>
      <c r="AE19" s="21"/>
    </row>
    <row r="20" spans="2:31" ht="14.25">
      <c r="B20" s="46"/>
      <c r="C20" s="22">
        <v>2025</v>
      </c>
      <c r="D20" s="22"/>
      <c r="E20" s="37">
        <v>7.862549086888141</v>
      </c>
      <c r="F20" s="36">
        <v>8.482549086888142</v>
      </c>
      <c r="G20" s="36">
        <v>9.68419135308137</v>
      </c>
      <c r="H20" s="35">
        <v>9.477500171564758</v>
      </c>
      <c r="I20" s="28"/>
      <c r="J20" s="37">
        <v>7.61556892532634</v>
      </c>
      <c r="K20" s="36">
        <v>8.131728660609168</v>
      </c>
      <c r="L20" s="35">
        <v>7.922910280522145</v>
      </c>
      <c r="M20" s="28"/>
      <c r="N20" s="34">
        <v>8.554007092838559</v>
      </c>
      <c r="O20" s="33"/>
      <c r="P20" s="32"/>
      <c r="Q20" s="32"/>
      <c r="R20" s="45"/>
      <c r="S20" s="44">
        <v>2025</v>
      </c>
      <c r="T20" s="28"/>
      <c r="U20" s="37">
        <v>7.24</v>
      </c>
      <c r="V20" s="36">
        <v>7.86</v>
      </c>
      <c r="W20" s="36">
        <v>8.05</v>
      </c>
      <c r="X20" s="35">
        <v>7.89</v>
      </c>
      <c r="Y20" s="28"/>
      <c r="Z20" s="37">
        <v>7.47</v>
      </c>
      <c r="AA20" s="36">
        <v>7.86</v>
      </c>
      <c r="AB20" s="35">
        <v>7.69</v>
      </c>
      <c r="AC20" s="28"/>
      <c r="AD20" s="34">
        <v>7.8</v>
      </c>
      <c r="AE20" s="21"/>
    </row>
    <row r="21" spans="2:31" ht="14.25">
      <c r="B21" s="46"/>
      <c r="C21" s="22">
        <v>2026</v>
      </c>
      <c r="D21" s="22"/>
      <c r="E21" s="37">
        <v>8.03254908688814</v>
      </c>
      <c r="F21" s="36">
        <v>8.64254908688814</v>
      </c>
      <c r="G21" s="36">
        <v>9.854191353081369</v>
      </c>
      <c r="H21" s="35">
        <v>9.647500171564758</v>
      </c>
      <c r="I21" s="28"/>
      <c r="J21" s="37">
        <v>7.78556892532634</v>
      </c>
      <c r="K21" s="36">
        <v>8.301728660609168</v>
      </c>
      <c r="L21" s="35">
        <v>8.092910280522144</v>
      </c>
      <c r="M21" s="28"/>
      <c r="N21" s="34">
        <v>8.724007092838558</v>
      </c>
      <c r="O21" s="33"/>
      <c r="P21" s="32"/>
      <c r="Q21" s="32"/>
      <c r="R21" s="45"/>
      <c r="S21" s="44">
        <v>2026</v>
      </c>
      <c r="T21" s="28"/>
      <c r="U21" s="37">
        <v>7.41</v>
      </c>
      <c r="V21" s="36">
        <v>8.02</v>
      </c>
      <c r="W21" s="36">
        <v>8.22</v>
      </c>
      <c r="X21" s="35">
        <v>8.06</v>
      </c>
      <c r="Y21" s="28"/>
      <c r="Z21" s="37">
        <v>7.64</v>
      </c>
      <c r="AA21" s="36">
        <v>8.03</v>
      </c>
      <c r="AB21" s="35">
        <v>7.86</v>
      </c>
      <c r="AC21" s="28"/>
      <c r="AD21" s="34">
        <v>7.97</v>
      </c>
      <c r="AE21" s="21"/>
    </row>
    <row r="22" spans="2:31" ht="14.25">
      <c r="B22" s="46"/>
      <c r="C22" s="22">
        <v>2027</v>
      </c>
      <c r="D22" s="22"/>
      <c r="E22" s="37">
        <v>8.182549086888141</v>
      </c>
      <c r="F22" s="36">
        <v>8.79254908688814</v>
      </c>
      <c r="G22" s="36">
        <v>10.004191353081367</v>
      </c>
      <c r="H22" s="35">
        <v>9.79750017156476</v>
      </c>
      <c r="I22" s="28"/>
      <c r="J22" s="37">
        <v>7.93556892532634</v>
      </c>
      <c r="K22" s="36">
        <v>8.441728660609169</v>
      </c>
      <c r="L22" s="35">
        <v>8.232910280522145</v>
      </c>
      <c r="M22" s="28"/>
      <c r="N22" s="34">
        <v>8.864007092838557</v>
      </c>
      <c r="O22" s="33"/>
      <c r="P22" s="32"/>
      <c r="Q22" s="32"/>
      <c r="R22" s="45"/>
      <c r="S22" s="44">
        <v>2027</v>
      </c>
      <c r="T22" s="28"/>
      <c r="U22" s="37">
        <v>7.56</v>
      </c>
      <c r="V22" s="36">
        <v>8.17</v>
      </c>
      <c r="W22" s="36">
        <v>8.37</v>
      </c>
      <c r="X22" s="35">
        <v>8.21</v>
      </c>
      <c r="Y22" s="28"/>
      <c r="Z22" s="37">
        <v>7.79</v>
      </c>
      <c r="AA22" s="36">
        <v>8.17</v>
      </c>
      <c r="AB22" s="35">
        <v>8</v>
      </c>
      <c r="AC22" s="28"/>
      <c r="AD22" s="34">
        <v>8.11</v>
      </c>
      <c r="AE22" s="21"/>
    </row>
    <row r="23" spans="2:31" ht="14.25">
      <c r="B23" s="46"/>
      <c r="C23" s="22">
        <v>2028</v>
      </c>
      <c r="D23" s="22"/>
      <c r="E23" s="37">
        <v>8.28254908688814</v>
      </c>
      <c r="F23" s="36">
        <v>8.89254908688814</v>
      </c>
      <c r="G23" s="36">
        <v>10.09419135308137</v>
      </c>
      <c r="H23" s="35">
        <v>9.88750017156476</v>
      </c>
      <c r="I23" s="28"/>
      <c r="J23" s="37">
        <v>8.02556892532634</v>
      </c>
      <c r="K23" s="36">
        <v>8.541728660609168</v>
      </c>
      <c r="L23" s="35">
        <v>8.332910280522144</v>
      </c>
      <c r="M23" s="28"/>
      <c r="N23" s="34">
        <v>8.964007092838559</v>
      </c>
      <c r="O23" s="33"/>
      <c r="P23" s="32"/>
      <c r="Q23" s="32"/>
      <c r="R23" s="45"/>
      <c r="S23" s="44">
        <v>2028</v>
      </c>
      <c r="T23" s="28"/>
      <c r="U23" s="37">
        <v>7.66</v>
      </c>
      <c r="V23" s="36">
        <v>8.27</v>
      </c>
      <c r="W23" s="36">
        <v>8.46</v>
      </c>
      <c r="X23" s="35">
        <v>8.3</v>
      </c>
      <c r="Y23" s="28"/>
      <c r="Z23" s="37">
        <v>7.88</v>
      </c>
      <c r="AA23" s="36">
        <v>8.27</v>
      </c>
      <c r="AB23" s="35">
        <v>8.1</v>
      </c>
      <c r="AC23" s="28"/>
      <c r="AD23" s="34">
        <v>8.21</v>
      </c>
      <c r="AE23" s="21"/>
    </row>
    <row r="24" spans="2:31" ht="14.25">
      <c r="B24" s="46"/>
      <c r="C24" s="22">
        <v>2029</v>
      </c>
      <c r="D24" s="22"/>
      <c r="E24" s="37">
        <f aca="true" t="shared" si="0" ref="E24:E38">E23*(1+E$48)</f>
        <v>8.466065252573678</v>
      </c>
      <c r="F24" s="36">
        <f aca="true" t="shared" si="1" ref="F24:F38">F23*(1+F$48)</f>
        <v>9.073194736375704</v>
      </c>
      <c r="G24" s="36">
        <f aca="true" t="shared" si="2" ref="G24:G38">G23*(1+G$48)</f>
        <v>10.27111616615869</v>
      </c>
      <c r="H24" s="35">
        <f aca="true" t="shared" si="3" ref="H24:H38">H23*(1+H$48)</f>
        <v>10.064801975907896</v>
      </c>
      <c r="I24" s="28"/>
      <c r="J24" s="37">
        <f aca="true" t="shared" si="4" ref="J24:J38">J23*(1+J$48)</f>
        <v>8.208572549307263</v>
      </c>
      <c r="K24" s="36">
        <f aca="true" t="shared" si="5" ref="K24:K38">K23*(1+K$48)</f>
        <v>8.723261496009034</v>
      </c>
      <c r="L24" s="35">
        <f aca="true" t="shared" si="6" ref="L24:L38">L23*(1+L$48)</f>
        <v>8.515012545444767</v>
      </c>
      <c r="M24" s="28"/>
      <c r="N24" s="34">
        <f aca="true" t="shared" si="7" ref="N24:N38">N23*(1+N$48)</f>
        <v>9.14448184216771</v>
      </c>
      <c r="O24" s="33"/>
      <c r="P24" s="32"/>
      <c r="Q24" s="32"/>
      <c r="R24" s="45"/>
      <c r="S24" s="44">
        <f aca="true" t="shared" si="8" ref="S24:S38">S23*(1+S$48)</f>
        <v>2028</v>
      </c>
      <c r="T24" s="28"/>
      <c r="U24" s="37">
        <f aca="true" t="shared" si="9" ref="U24:U38">U23*(1+U$48)</f>
        <v>7.845487149370668</v>
      </c>
      <c r="V24" s="36">
        <f aca="true" t="shared" si="10" ref="V24:V38">V23*(1+V$48)</f>
        <v>8.452280397372409</v>
      </c>
      <c r="W24" s="36">
        <f aca="true" t="shared" si="11" ref="W24:W38">W23*(1+W$48)</f>
        <v>8.64048940883259</v>
      </c>
      <c r="X24" s="35">
        <f aca="true" t="shared" si="12" ref="X24:X38">X23*(1+X$48)</f>
        <v>8.480926313060282</v>
      </c>
      <c r="Y24" s="28"/>
      <c r="Z24" s="37">
        <f aca="true" t="shared" si="13" ref="Z24:Z38">Z23*(1+Z$48)</f>
        <v>8.063459443173558</v>
      </c>
      <c r="AA24" s="36">
        <f aca="true" t="shared" si="14" ref="AA24:AA38">AA23*(1+AA$48)</f>
        <v>8.452280397372409</v>
      </c>
      <c r="AB24" s="35">
        <f aca="true" t="shared" si="15" ref="AB24:AB38">AB23*(1+AB$48)</f>
        <v>8.28277797876494</v>
      </c>
      <c r="AC24" s="28"/>
      <c r="AD24" s="34">
        <f aca="true" t="shared" si="16" ref="AD24:AD38">AD23*(1+AD$48)</f>
        <v>8.392453263030102</v>
      </c>
      <c r="AE24" s="21"/>
    </row>
    <row r="25" spans="2:31" ht="14.25">
      <c r="B25" s="46"/>
      <c r="C25" s="22">
        <v>2030</v>
      </c>
      <c r="D25" s="22"/>
      <c r="E25" s="37">
        <f t="shared" si="0"/>
        <v>8.653647579861715</v>
      </c>
      <c r="F25" s="36">
        <f t="shared" si="1"/>
        <v>9.257510070490245</v>
      </c>
      <c r="G25" s="36">
        <f t="shared" si="2"/>
        <v>10.451142009163767</v>
      </c>
      <c r="H25" s="35">
        <f t="shared" si="3"/>
        <v>10.2452831409871</v>
      </c>
      <c r="I25" s="28"/>
      <c r="J25" s="37">
        <f t="shared" si="4"/>
        <v>8.39574912684472</v>
      </c>
      <c r="K25" s="36">
        <f t="shared" si="5"/>
        <v>8.908652352617215</v>
      </c>
      <c r="L25" s="35">
        <f t="shared" si="6"/>
        <v>8.701094360581372</v>
      </c>
      <c r="M25" s="28"/>
      <c r="N25" s="34">
        <f t="shared" si="7"/>
        <v>9.3285901378348</v>
      </c>
      <c r="O25" s="33"/>
      <c r="P25" s="32"/>
      <c r="Q25" s="32"/>
      <c r="R25" s="45"/>
      <c r="S25" s="44">
        <f t="shared" si="8"/>
        <v>2028</v>
      </c>
      <c r="T25" s="28"/>
      <c r="U25" s="37">
        <f t="shared" si="9"/>
        <v>8.035465876101865</v>
      </c>
      <c r="V25" s="36">
        <f t="shared" si="10"/>
        <v>8.638578466240132</v>
      </c>
      <c r="W25" s="36">
        <f t="shared" si="11"/>
        <v>8.824829459119165</v>
      </c>
      <c r="X25" s="35">
        <f t="shared" si="12"/>
        <v>8.665796521392561</v>
      </c>
      <c r="Y25" s="28"/>
      <c r="Z25" s="37">
        <f t="shared" si="13"/>
        <v>8.251190125850867</v>
      </c>
      <c r="AA25" s="36">
        <f t="shared" si="14"/>
        <v>8.638578466240132</v>
      </c>
      <c r="AB25" s="35">
        <f t="shared" si="15"/>
        <v>8.469680375989313</v>
      </c>
      <c r="AC25" s="28"/>
      <c r="AD25" s="34">
        <f t="shared" si="16"/>
        <v>8.578961238994472</v>
      </c>
      <c r="AE25" s="21"/>
    </row>
    <row r="26" spans="2:31" ht="14.25">
      <c r="B26" s="46"/>
      <c r="C26" s="22">
        <v>2031</v>
      </c>
      <c r="D26" s="22"/>
      <c r="E26" s="37">
        <f t="shared" si="0"/>
        <v>8.845386162560152</v>
      </c>
      <c r="F26" s="36">
        <f t="shared" si="1"/>
        <v>9.445569636198709</v>
      </c>
      <c r="G26" s="36">
        <f t="shared" si="2"/>
        <v>10.634323235052788</v>
      </c>
      <c r="H26" s="35">
        <f t="shared" si="3"/>
        <v>10.429000678826178</v>
      </c>
      <c r="I26" s="28"/>
      <c r="J26" s="37">
        <f t="shared" si="4"/>
        <v>8.587193812018212</v>
      </c>
      <c r="K26" s="36">
        <f t="shared" si="5"/>
        <v>9.09798322291519</v>
      </c>
      <c r="L26" s="35">
        <f t="shared" si="6"/>
        <v>8.891242692559818</v>
      </c>
      <c r="M26" s="28"/>
      <c r="N26" s="34">
        <f t="shared" si="7"/>
        <v>9.516405134998866</v>
      </c>
      <c r="O26" s="33"/>
      <c r="P26" s="32"/>
      <c r="Q26" s="32"/>
      <c r="R26" s="45"/>
      <c r="S26" s="44">
        <f t="shared" si="8"/>
        <v>2028</v>
      </c>
      <c r="T26" s="28"/>
      <c r="U26" s="37">
        <f t="shared" si="9"/>
        <v>8.2300449438856</v>
      </c>
      <c r="V26" s="36">
        <f t="shared" si="10"/>
        <v>8.82898276074545</v>
      </c>
      <c r="W26" s="36">
        <f t="shared" si="11"/>
        <v>9.013102302159925</v>
      </c>
      <c r="X26" s="35">
        <f t="shared" si="12"/>
        <v>8.854696595410172</v>
      </c>
      <c r="Y26" s="28"/>
      <c r="Z26" s="37">
        <f t="shared" si="13"/>
        <v>8.443291489557435</v>
      </c>
      <c r="AA26" s="36">
        <f t="shared" si="14"/>
        <v>8.82898276074545</v>
      </c>
      <c r="AB26" s="35">
        <f t="shared" si="15"/>
        <v>8.660800259928623</v>
      </c>
      <c r="AC26" s="28"/>
      <c r="AD26" s="34">
        <f t="shared" si="16"/>
        <v>8.769614036980258</v>
      </c>
      <c r="AE26" s="21"/>
    </row>
    <row r="27" spans="2:31" ht="14.25">
      <c r="B27" s="46"/>
      <c r="C27" s="22">
        <v>2032</v>
      </c>
      <c r="D27" s="22"/>
      <c r="E27" s="37">
        <f t="shared" si="0"/>
        <v>9.041373090682402</v>
      </c>
      <c r="F27" s="36">
        <f t="shared" si="1"/>
        <v>9.63744949483531</v>
      </c>
      <c r="G27" s="36">
        <f t="shared" si="2"/>
        <v>10.820715149447313</v>
      </c>
      <c r="H27" s="35">
        <f t="shared" si="3"/>
        <v>10.616012623783652</v>
      </c>
      <c r="I27" s="28"/>
      <c r="J27" s="37">
        <f t="shared" si="4"/>
        <v>8.783003928665114</v>
      </c>
      <c r="K27" s="36">
        <f t="shared" si="5"/>
        <v>9.291337841927216</v>
      </c>
      <c r="L27" s="35">
        <f t="shared" si="6"/>
        <v>9.085546408522832</v>
      </c>
      <c r="M27" s="28"/>
      <c r="N27" s="34">
        <f t="shared" si="7"/>
        <v>9.708001461671307</v>
      </c>
      <c r="O27" s="33"/>
      <c r="P27" s="32"/>
      <c r="Q27" s="32"/>
      <c r="R27" s="45"/>
      <c r="S27" s="44">
        <f t="shared" si="8"/>
        <v>2028</v>
      </c>
      <c r="T27" s="28"/>
      <c r="U27" s="37">
        <f t="shared" si="9"/>
        <v>8.429335750130225</v>
      </c>
      <c r="V27" s="36">
        <f t="shared" si="10"/>
        <v>9.02358378686671</v>
      </c>
      <c r="W27" s="36">
        <f t="shared" si="11"/>
        <v>9.2053918419075</v>
      </c>
      <c r="X27" s="35">
        <f t="shared" si="12"/>
        <v>9.047714379539688</v>
      </c>
      <c r="Y27" s="28"/>
      <c r="Z27" s="37">
        <f t="shared" si="13"/>
        <v>8.639865290982085</v>
      </c>
      <c r="AA27" s="36">
        <f t="shared" si="14"/>
        <v>9.02358378686671</v>
      </c>
      <c r="AB27" s="35">
        <f t="shared" si="15"/>
        <v>8.856232798940551</v>
      </c>
      <c r="AC27" s="28"/>
      <c r="AD27" s="34">
        <f t="shared" si="16"/>
        <v>8.96450376859556</v>
      </c>
      <c r="AE27" s="21"/>
    </row>
    <row r="28" spans="2:31" ht="14.25">
      <c r="B28" s="46"/>
      <c r="C28" s="22">
        <v>2033</v>
      </c>
      <c r="D28" s="22"/>
      <c r="E28" s="37">
        <f t="shared" si="0"/>
        <v>9.241702494677257</v>
      </c>
      <c r="F28" s="36">
        <f t="shared" si="1"/>
        <v>9.833227252864798</v>
      </c>
      <c r="G28" s="36">
        <f t="shared" si="2"/>
        <v>11.010374027332015</v>
      </c>
      <c r="H28" s="35">
        <f t="shared" si="3"/>
        <v>10.80637805088518</v>
      </c>
      <c r="I28" s="28"/>
      <c r="J28" s="37">
        <f t="shared" si="4"/>
        <v>8.983279019856738</v>
      </c>
      <c r="K28" s="36">
        <f t="shared" si="5"/>
        <v>9.48880172425368</v>
      </c>
      <c r="L28" s="35">
        <f t="shared" si="6"/>
        <v>9.284096317660692</v>
      </c>
      <c r="M28" s="28"/>
      <c r="N28" s="34">
        <f t="shared" si="7"/>
        <v>9.903455248369212</v>
      </c>
      <c r="O28" s="33"/>
      <c r="P28" s="32"/>
      <c r="Q28" s="32"/>
      <c r="R28" s="45"/>
      <c r="S28" s="44">
        <f t="shared" si="8"/>
        <v>2028</v>
      </c>
      <c r="T28" s="28"/>
      <c r="U28" s="37">
        <f t="shared" si="9"/>
        <v>8.633452389735957</v>
      </c>
      <c r="V28" s="36">
        <f t="shared" si="10"/>
        <v>9.222474045439055</v>
      </c>
      <c r="W28" s="36">
        <f t="shared" si="11"/>
        <v>9.401783772358826</v>
      </c>
      <c r="X28" s="35">
        <f t="shared" si="12"/>
        <v>9.244939633071326</v>
      </c>
      <c r="Y28" s="28"/>
      <c r="Z28" s="37">
        <f t="shared" si="13"/>
        <v>8.841015655877786</v>
      </c>
      <c r="AA28" s="36">
        <f t="shared" si="14"/>
        <v>9.222474045439055</v>
      </c>
      <c r="AB28" s="35">
        <f t="shared" si="15"/>
        <v>9.056075308874147</v>
      </c>
      <c r="AC28" s="28"/>
      <c r="AD28" s="34">
        <f t="shared" si="16"/>
        <v>9.16372459247204</v>
      </c>
      <c r="AE28" s="21"/>
    </row>
    <row r="29" spans="2:31" ht="14.25">
      <c r="B29" s="46"/>
      <c r="C29" s="22">
        <v>2034</v>
      </c>
      <c r="D29" s="22"/>
      <c r="E29" s="37">
        <f t="shared" si="0"/>
        <v>9.446470590638745</v>
      </c>
      <c r="F29" s="36">
        <f t="shared" si="1"/>
        <v>10.032982093270654</v>
      </c>
      <c r="G29" s="36">
        <f t="shared" si="2"/>
        <v>11.203357130045083</v>
      </c>
      <c r="H29" s="35">
        <f t="shared" si="3"/>
        <v>11.00015709448471</v>
      </c>
      <c r="I29" s="28"/>
      <c r="J29" s="37">
        <f t="shared" si="4"/>
        <v>9.188120898502586</v>
      </c>
      <c r="K29" s="36">
        <f t="shared" si="5"/>
        <v>9.690462201891476</v>
      </c>
      <c r="L29" s="35">
        <f t="shared" si="6"/>
        <v>9.486985213651524</v>
      </c>
      <c r="M29" s="28"/>
      <c r="N29" s="34">
        <f t="shared" si="7"/>
        <v>10.102844158365706</v>
      </c>
      <c r="O29" s="33"/>
      <c r="P29" s="32"/>
      <c r="Q29" s="32"/>
      <c r="R29" s="45"/>
      <c r="S29" s="44">
        <f t="shared" si="8"/>
        <v>2028</v>
      </c>
      <c r="T29" s="28"/>
      <c r="U29" s="37">
        <f t="shared" si="9"/>
        <v>8.842511720414745</v>
      </c>
      <c r="V29" s="36">
        <f t="shared" si="10"/>
        <v>9.425748076123378</v>
      </c>
      <c r="W29" s="36">
        <f t="shared" si="11"/>
        <v>9.602365615744743</v>
      </c>
      <c r="X29" s="35">
        <f t="shared" si="12"/>
        <v>9.446464071899815</v>
      </c>
      <c r="Y29" s="28"/>
      <c r="Z29" s="37">
        <f t="shared" si="13"/>
        <v>9.046849134217386</v>
      </c>
      <c r="AA29" s="36">
        <f t="shared" si="14"/>
        <v>9.425748076123378</v>
      </c>
      <c r="AB29" s="35">
        <f t="shared" si="15"/>
        <v>9.260427301528358</v>
      </c>
      <c r="AC29" s="28"/>
      <c r="AD29" s="34">
        <f t="shared" si="16"/>
        <v>9.367372759756536</v>
      </c>
      <c r="AE29" s="21"/>
    </row>
    <row r="30" spans="2:31" ht="14.25">
      <c r="B30" s="46"/>
      <c r="C30" s="22">
        <v>2035</v>
      </c>
      <c r="D30" s="22"/>
      <c r="E30" s="37">
        <f t="shared" si="0"/>
        <v>9.655775726517698</v>
      </c>
      <c r="F30" s="36">
        <f t="shared" si="1"/>
        <v>10.236794807580925</v>
      </c>
      <c r="G30" s="36">
        <f t="shared" si="2"/>
        <v>11.399722722566429</v>
      </c>
      <c r="H30" s="35">
        <f t="shared" si="3"/>
        <v>11.197410967260263</v>
      </c>
      <c r="I30" s="28"/>
      <c r="J30" s="37">
        <f t="shared" si="4"/>
        <v>9.39763369910849</v>
      </c>
      <c r="K30" s="36">
        <f t="shared" si="5"/>
        <v>9.89640846285818</v>
      </c>
      <c r="L30" s="35">
        <f t="shared" si="6"/>
        <v>9.694307918029077</v>
      </c>
      <c r="M30" s="28"/>
      <c r="N30" s="34">
        <f t="shared" si="7"/>
        <v>10.306247418549335</v>
      </c>
      <c r="O30" s="33"/>
      <c r="P30" s="32"/>
      <c r="Q30" s="32"/>
      <c r="R30" s="45"/>
      <c r="S30" s="44">
        <f t="shared" si="8"/>
        <v>2028</v>
      </c>
      <c r="T30" s="28"/>
      <c r="U30" s="37">
        <f t="shared" si="9"/>
        <v>9.056633429591827</v>
      </c>
      <c r="V30" s="36">
        <f t="shared" si="10"/>
        <v>9.633502502344417</v>
      </c>
      <c r="W30" s="36">
        <f t="shared" si="11"/>
        <v>9.807226761534357</v>
      </c>
      <c r="X30" s="35">
        <f t="shared" si="12"/>
        <v>9.652381411175146</v>
      </c>
      <c r="Y30" s="28"/>
      <c r="Z30" s="37">
        <f t="shared" si="13"/>
        <v>9.257474756633465</v>
      </c>
      <c r="AA30" s="36">
        <f t="shared" si="14"/>
        <v>9.633502502344417</v>
      </c>
      <c r="AB30" s="35">
        <f t="shared" si="15"/>
        <v>9.46939053420404</v>
      </c>
      <c r="AC30" s="28"/>
      <c r="AD30" s="34">
        <f t="shared" si="16"/>
        <v>9.575546660613647</v>
      </c>
      <c r="AE30" s="21"/>
    </row>
    <row r="31" spans="2:31" ht="14.25">
      <c r="B31" s="46"/>
      <c r="C31" s="22">
        <v>2036</v>
      </c>
      <c r="D31" s="22"/>
      <c r="E31" s="37">
        <f t="shared" si="0"/>
        <v>9.869718429357238</v>
      </c>
      <c r="F31" s="36">
        <f t="shared" si="1"/>
        <v>10.444747828544624</v>
      </c>
      <c r="G31" s="36">
        <f t="shared" si="2"/>
        <v>11.599530091108896</v>
      </c>
      <c r="H31" s="35">
        <f t="shared" si="3"/>
        <v>11.398201979550347</v>
      </c>
      <c r="I31" s="28"/>
      <c r="J31" s="37">
        <f t="shared" si="4"/>
        <v>9.611923930714989</v>
      </c>
      <c r="K31" s="36">
        <f t="shared" si="5"/>
        <v>10.106731590637064</v>
      </c>
      <c r="L31" s="35">
        <f t="shared" si="6"/>
        <v>9.906161324498227</v>
      </c>
      <c r="M31" s="28"/>
      <c r="N31" s="34">
        <f t="shared" si="7"/>
        <v>10.51374585090476</v>
      </c>
      <c r="O31" s="33"/>
      <c r="P31" s="32"/>
      <c r="Q31" s="32"/>
      <c r="R31" s="45"/>
      <c r="S31" s="44">
        <f t="shared" si="8"/>
        <v>2028</v>
      </c>
      <c r="T31" s="28"/>
      <c r="U31" s="37">
        <f t="shared" si="9"/>
        <v>9.275940102927347</v>
      </c>
      <c r="V31" s="36">
        <f t="shared" si="10"/>
        <v>9.845836077219317</v>
      </c>
      <c r="W31" s="36">
        <f t="shared" si="11"/>
        <v>10.01645850627153</v>
      </c>
      <c r="X31" s="35">
        <f t="shared" si="12"/>
        <v>9.862787408883039</v>
      </c>
      <c r="Y31" s="28"/>
      <c r="Z31" s="37">
        <f t="shared" si="13"/>
        <v>9.473004092172202</v>
      </c>
      <c r="AA31" s="36">
        <f t="shared" si="14"/>
        <v>9.845836077219317</v>
      </c>
      <c r="AB31" s="35">
        <f t="shared" si="15"/>
        <v>9.683069060374123</v>
      </c>
      <c r="AC31" s="28"/>
      <c r="AD31" s="34">
        <f t="shared" si="16"/>
        <v>9.788346871761753</v>
      </c>
      <c r="AE31" s="21"/>
    </row>
    <row r="32" spans="2:31" ht="14.25">
      <c r="B32" s="46"/>
      <c r="C32" s="22">
        <v>2037</v>
      </c>
      <c r="D32" s="22"/>
      <c r="E32" s="37">
        <f t="shared" si="0"/>
        <v>10.088401453574852</v>
      </c>
      <c r="F32" s="36">
        <f t="shared" si="1"/>
        <v>10.656925263471953</v>
      </c>
      <c r="G32" s="36">
        <f t="shared" si="2"/>
        <v>11.802839561017816</v>
      </c>
      <c r="H32" s="35">
        <f t="shared" si="3"/>
        <v>11.602593559037112</v>
      </c>
      <c r="I32" s="28"/>
      <c r="J32" s="37">
        <f t="shared" si="4"/>
        <v>9.831100531042832</v>
      </c>
      <c r="K32" s="36">
        <f t="shared" si="5"/>
        <v>10.321524604460437</v>
      </c>
      <c r="L32" s="35">
        <f t="shared" si="6"/>
        <v>10.122644444218913</v>
      </c>
      <c r="M32" s="28"/>
      <c r="N32" s="34">
        <f t="shared" si="7"/>
        <v>10.725421904627247</v>
      </c>
      <c r="O32" s="33"/>
      <c r="P32" s="32"/>
      <c r="Q32" s="32"/>
      <c r="R32" s="45"/>
      <c r="S32" s="44">
        <f t="shared" si="8"/>
        <v>2028</v>
      </c>
      <c r="T32" s="28"/>
      <c r="U32" s="37">
        <f t="shared" si="9"/>
        <v>9.500557294497197</v>
      </c>
      <c r="V32" s="36">
        <f t="shared" si="10"/>
        <v>10.062849730498536</v>
      </c>
      <c r="W32" s="36">
        <f t="shared" si="11"/>
        <v>10.230154094261257</v>
      </c>
      <c r="X32" s="35">
        <f t="shared" si="12"/>
        <v>10.077779910375396</v>
      </c>
      <c r="Y32" s="28"/>
      <c r="Z32" s="37">
        <f t="shared" si="13"/>
        <v>9.69355130739184</v>
      </c>
      <c r="AA32" s="36">
        <f t="shared" si="14"/>
        <v>10.062849730498536</v>
      </c>
      <c r="AB32" s="35">
        <f t="shared" si="15"/>
        <v>9.90156928149715</v>
      </c>
      <c r="AC32" s="28"/>
      <c r="AD32" s="34">
        <f t="shared" si="16"/>
        <v>10.005876205065459</v>
      </c>
      <c r="AE32" s="21"/>
    </row>
    <row r="33" spans="2:31" ht="14.25">
      <c r="B33" s="46"/>
      <c r="C33" s="22">
        <v>2038</v>
      </c>
      <c r="D33" s="22"/>
      <c r="E33" s="37">
        <f t="shared" si="0"/>
        <v>10.311929830314247</v>
      </c>
      <c r="F33" s="36">
        <f t="shared" si="1"/>
        <v>10.873412928251772</v>
      </c>
      <c r="G33" s="36">
        <f t="shared" si="2"/>
        <v>12.009712514984278</v>
      </c>
      <c r="H33" s="35">
        <f t="shared" si="3"/>
        <v>11.81065027078246</v>
      </c>
      <c r="I33" s="28"/>
      <c r="J33" s="37">
        <f t="shared" si="4"/>
        <v>10.055274921873131</v>
      </c>
      <c r="K33" s="36">
        <f t="shared" si="5"/>
        <v>10.540882500449086</v>
      </c>
      <c r="L33" s="35">
        <f t="shared" si="6"/>
        <v>10.3438584520797</v>
      </c>
      <c r="M33" s="28"/>
      <c r="N33" s="34">
        <f t="shared" si="7"/>
        <v>10.941359688883734</v>
      </c>
      <c r="O33" s="33"/>
      <c r="P33" s="32"/>
      <c r="Q33" s="32"/>
      <c r="R33" s="45"/>
      <c r="S33" s="44">
        <f t="shared" si="8"/>
        <v>2028</v>
      </c>
      <c r="T33" s="28"/>
      <c r="U33" s="37">
        <f t="shared" si="9"/>
        <v>9.730613598673306</v>
      </c>
      <c r="V33" s="36">
        <f t="shared" si="10"/>
        <v>10.284646616541355</v>
      </c>
      <c r="W33" s="36">
        <f t="shared" si="11"/>
        <v>10.448408759124082</v>
      </c>
      <c r="X33" s="35">
        <f t="shared" si="12"/>
        <v>10.297458893871443</v>
      </c>
      <c r="Y33" s="28"/>
      <c r="Z33" s="37">
        <f t="shared" si="13"/>
        <v>9.91923322683707</v>
      </c>
      <c r="AA33" s="36">
        <f t="shared" si="14"/>
        <v>10.284646616541355</v>
      </c>
      <c r="AB33" s="35">
        <f t="shared" si="15"/>
        <v>10.124999999999998</v>
      </c>
      <c r="AC33" s="28"/>
      <c r="AD33" s="34">
        <f t="shared" si="16"/>
        <v>10.2282397572079</v>
      </c>
      <c r="AE33" s="21"/>
    </row>
    <row r="34" spans="2:31" ht="14.25">
      <c r="B34" s="46"/>
      <c r="C34" s="22">
        <v>2039</v>
      </c>
      <c r="D34" s="22"/>
      <c r="E34" s="37">
        <f t="shared" si="0"/>
        <v>10.540410917890704</v>
      </c>
      <c r="F34" s="36">
        <f t="shared" si="1"/>
        <v>11.094298382060146</v>
      </c>
      <c r="G34" s="36">
        <f t="shared" si="2"/>
        <v>12.220211411577644</v>
      </c>
      <c r="H34" s="35">
        <f t="shared" si="3"/>
        <v>12.02243783762344</v>
      </c>
      <c r="I34" s="28"/>
      <c r="J34" s="37">
        <f t="shared" si="4"/>
        <v>10.284561065690339</v>
      </c>
      <c r="K34" s="36">
        <f t="shared" si="5"/>
        <v>10.764902293626042</v>
      </c>
      <c r="L34" s="35">
        <f t="shared" si="6"/>
        <v>10.569906733982563</v>
      </c>
      <c r="M34" s="28"/>
      <c r="N34" s="34">
        <f t="shared" si="7"/>
        <v>11.161645006233488</v>
      </c>
      <c r="O34" s="33"/>
      <c r="P34" s="32"/>
      <c r="Q34" s="32"/>
      <c r="R34" s="45"/>
      <c r="S34" s="44">
        <f t="shared" si="8"/>
        <v>2028</v>
      </c>
      <c r="T34" s="28"/>
      <c r="U34" s="37">
        <f t="shared" si="9"/>
        <v>9.966240723744503</v>
      </c>
      <c r="V34" s="36">
        <f t="shared" si="10"/>
        <v>10.511332163348847</v>
      </c>
      <c r="W34" s="36">
        <f t="shared" si="11"/>
        <v>10.67131976623703</v>
      </c>
      <c r="X34" s="35">
        <f t="shared" si="12"/>
        <v>10.521926516950716</v>
      </c>
      <c r="Y34" s="28"/>
      <c r="Z34" s="37">
        <f t="shared" si="13"/>
        <v>10.150169394921356</v>
      </c>
      <c r="AA34" s="36">
        <f t="shared" si="14"/>
        <v>10.511332163348847</v>
      </c>
      <c r="AB34" s="35">
        <f t="shared" si="15"/>
        <v>10.353472473456174</v>
      </c>
      <c r="AC34" s="28"/>
      <c r="AD34" s="34">
        <f t="shared" si="16"/>
        <v>10.45554496046695</v>
      </c>
      <c r="AE34" s="21"/>
    </row>
    <row r="35" spans="2:31" ht="14.25">
      <c r="B35" s="46"/>
      <c r="C35" s="22">
        <v>2040</v>
      </c>
      <c r="D35" s="22"/>
      <c r="E35" s="37">
        <f t="shared" si="0"/>
        <v>10.773954453354136</v>
      </c>
      <c r="F35" s="36">
        <f t="shared" si="1"/>
        <v>11.319670962773943</v>
      </c>
      <c r="G35" s="36">
        <f t="shared" si="2"/>
        <v>12.434399804102885</v>
      </c>
      <c r="H35" s="35">
        <f t="shared" si="3"/>
        <v>12.238023160933377</v>
      </c>
      <c r="I35" s="28"/>
      <c r="J35" s="37">
        <f t="shared" si="4"/>
        <v>10.51907552361681</v>
      </c>
      <c r="K35" s="36">
        <f t="shared" si="5"/>
        <v>10.993683060823239</v>
      </c>
      <c r="L35" s="35">
        <f t="shared" si="6"/>
        <v>10.800894935160999</v>
      </c>
      <c r="M35" s="28"/>
      <c r="N35" s="34">
        <f t="shared" si="7"/>
        <v>11.386365386721618</v>
      </c>
      <c r="O35" s="33"/>
      <c r="P35" s="32"/>
      <c r="Q35" s="32"/>
      <c r="R35" s="45"/>
      <c r="S35" s="44">
        <f t="shared" si="8"/>
        <v>2028</v>
      </c>
      <c r="T35" s="28"/>
      <c r="U35" s="37">
        <f t="shared" si="9"/>
        <v>10.207573567320122</v>
      </c>
      <c r="V35" s="36">
        <f t="shared" si="10"/>
        <v>10.743014122677579</v>
      </c>
      <c r="W35" s="36">
        <f t="shared" si="11"/>
        <v>10.898986456080014</v>
      </c>
      <c r="X35" s="35">
        <f t="shared" si="12"/>
        <v>10.751287164059523</v>
      </c>
      <c r="Y35" s="28"/>
      <c r="Z35" s="37">
        <f t="shared" si="13"/>
        <v>10.38648213924998</v>
      </c>
      <c r="AA35" s="36">
        <f t="shared" si="14"/>
        <v>10.743014122677579</v>
      </c>
      <c r="AB35" s="35">
        <f t="shared" si="15"/>
        <v>10.58710046998664</v>
      </c>
      <c r="AC35" s="28"/>
      <c r="AD35" s="34">
        <f t="shared" si="16"/>
        <v>10.687901634619829</v>
      </c>
      <c r="AE35" s="21"/>
    </row>
    <row r="36" spans="2:31" ht="14.25">
      <c r="B36" s="46"/>
      <c r="C36" s="22">
        <v>2041</v>
      </c>
      <c r="D36" s="22"/>
      <c r="E36" s="37">
        <f t="shared" si="0"/>
        <v>11.012672605194638</v>
      </c>
      <c r="F36" s="36">
        <f t="shared" si="1"/>
        <v>11.549621823103847</v>
      </c>
      <c r="G36" s="36">
        <f t="shared" si="2"/>
        <v>12.652342359788436</v>
      </c>
      <c r="H36" s="35">
        <f t="shared" si="3"/>
        <v>12.457474341755272</v>
      </c>
      <c r="I36" s="28"/>
      <c r="J36" s="37">
        <f t="shared" si="4"/>
        <v>10.758937514668444</v>
      </c>
      <c r="K36" s="36">
        <f t="shared" si="5"/>
        <v>11.227325984500046</v>
      </c>
      <c r="L36" s="35">
        <f t="shared" si="6"/>
        <v>11.036931009554069</v>
      </c>
      <c r="M36" s="28"/>
      <c r="N36" s="34">
        <f t="shared" si="7"/>
        <v>11.615610122659014</v>
      </c>
      <c r="O36" s="33"/>
      <c r="P36" s="32"/>
      <c r="Q36" s="32"/>
      <c r="R36" s="45"/>
      <c r="S36" s="44">
        <f t="shared" si="8"/>
        <v>2028</v>
      </c>
      <c r="T36" s="28"/>
      <c r="U36" s="37">
        <f t="shared" si="9"/>
        <v>10.454750293559494</v>
      </c>
      <c r="V36" s="36">
        <f t="shared" si="10"/>
        <v>10.979802621257877</v>
      </c>
      <c r="W36" s="36">
        <f t="shared" si="11"/>
        <v>11.131510288506997</v>
      </c>
      <c r="X36" s="35">
        <f t="shared" si="12"/>
        <v>10.98564749505297</v>
      </c>
      <c r="Y36" s="28"/>
      <c r="Z36" s="37">
        <f t="shared" si="13"/>
        <v>10.628296635417353</v>
      </c>
      <c r="AA36" s="36">
        <f t="shared" si="14"/>
        <v>10.979802621257877</v>
      </c>
      <c r="AB36" s="35">
        <f t="shared" si="15"/>
        <v>10.826000324910776</v>
      </c>
      <c r="AC36" s="28"/>
      <c r="AD36" s="34">
        <f t="shared" si="16"/>
        <v>10.92542204000121</v>
      </c>
      <c r="AE36" s="21"/>
    </row>
    <row r="37" spans="2:31" ht="14.25">
      <c r="B37" s="46"/>
      <c r="C37" s="22">
        <v>2042</v>
      </c>
      <c r="D37" s="22"/>
      <c r="E37" s="37">
        <f t="shared" si="0"/>
        <v>11.256680027215822</v>
      </c>
      <c r="F37" s="36">
        <f t="shared" si="1"/>
        <v>11.784243967461382</v>
      </c>
      <c r="G37" s="36">
        <f t="shared" si="2"/>
        <v>12.874104879310366</v>
      </c>
      <c r="H37" s="35">
        <f t="shared" si="3"/>
        <v>12.680860702314192</v>
      </c>
      <c r="I37" s="28"/>
      <c r="J37" s="37">
        <f t="shared" si="4"/>
        <v>11.004268976361494</v>
      </c>
      <c r="K37" s="36">
        <f t="shared" si="5"/>
        <v>11.465934397493058</v>
      </c>
      <c r="L37" s="35">
        <f t="shared" si="6"/>
        <v>11.278125270259416</v>
      </c>
      <c r="M37" s="28"/>
      <c r="N37" s="34">
        <f t="shared" si="7"/>
        <v>11.849470304102514</v>
      </c>
      <c r="O37" s="33"/>
      <c r="P37" s="32"/>
      <c r="Q37" s="32"/>
      <c r="R37" s="45"/>
      <c r="S37" s="44">
        <f t="shared" si="8"/>
        <v>2028</v>
      </c>
      <c r="T37" s="28"/>
      <c r="U37" s="37">
        <f t="shared" si="9"/>
        <v>10.70791241227157</v>
      </c>
      <c r="V37" s="36">
        <f t="shared" si="10"/>
        <v>11.221810213141008</v>
      </c>
      <c r="W37" s="36">
        <f t="shared" si="11"/>
        <v>11.368994887961666</v>
      </c>
      <c r="X37" s="35">
        <f t="shared" si="12"/>
        <v>11.225116494795119</v>
      </c>
      <c r="Y37" s="28"/>
      <c r="Z37" s="37">
        <f t="shared" si="13"/>
        <v>10.875740973312919</v>
      </c>
      <c r="AA37" s="36">
        <f t="shared" si="14"/>
        <v>11.221810213141008</v>
      </c>
      <c r="AB37" s="35">
        <f t="shared" si="15"/>
        <v>11.070290998675688</v>
      </c>
      <c r="AC37" s="28"/>
      <c r="AD37" s="34">
        <f t="shared" si="16"/>
        <v>11.168220931740457</v>
      </c>
      <c r="AE37" s="21"/>
    </row>
    <row r="38" spans="2:31" ht="14.25">
      <c r="B38" s="46"/>
      <c r="C38" s="22">
        <v>2043</v>
      </c>
      <c r="D38" s="22"/>
      <c r="E38" s="31">
        <f t="shared" si="0"/>
        <v>11.506093913601827</v>
      </c>
      <c r="F38" s="30">
        <f t="shared" si="1"/>
        <v>12.02363228957487</v>
      </c>
      <c r="G38" s="30">
        <f t="shared" si="2"/>
        <v>13.099754316658753</v>
      </c>
      <c r="H38" s="29">
        <f t="shared" si="3"/>
        <v>12.908252807915385</v>
      </c>
      <c r="I38" s="28"/>
      <c r="J38" s="31">
        <f t="shared" si="4"/>
        <v>11.25519462670137</v>
      </c>
      <c r="K38" s="30">
        <f t="shared" si="5"/>
        <v>11.709613828716915</v>
      </c>
      <c r="L38" s="29">
        <f t="shared" si="6"/>
        <v>11.524590441088858</v>
      </c>
      <c r="M38" s="28"/>
      <c r="N38" s="27">
        <f t="shared" si="7"/>
        <v>12.088038855049403</v>
      </c>
      <c r="O38" s="33"/>
      <c r="P38" s="32"/>
      <c r="Q38" s="32"/>
      <c r="R38" s="45"/>
      <c r="S38" s="44">
        <f t="shared" si="8"/>
        <v>2028</v>
      </c>
      <c r="T38" s="28"/>
      <c r="U38" s="31">
        <f t="shared" si="9"/>
        <v>10.967204859929932</v>
      </c>
      <c r="V38" s="30">
        <f t="shared" si="10"/>
        <v>11.46915193320015</v>
      </c>
      <c r="W38" s="30">
        <f t="shared" si="11"/>
        <v>11.611546089657756</v>
      </c>
      <c r="X38" s="29">
        <f t="shared" si="12"/>
        <v>11.46980552384035</v>
      </c>
      <c r="Y38" s="28"/>
      <c r="Z38" s="31">
        <f t="shared" si="13"/>
        <v>11.128946224970765</v>
      </c>
      <c r="AA38" s="30">
        <f t="shared" si="14"/>
        <v>11.46915193320015</v>
      </c>
      <c r="AB38" s="29">
        <f t="shared" si="15"/>
        <v>11.320094136092683</v>
      </c>
      <c r="AC38" s="28"/>
      <c r="AD38" s="27">
        <f t="shared" si="16"/>
        <v>11.416415615204176</v>
      </c>
      <c r="AE38" s="21"/>
    </row>
    <row r="39" spans="2:31" ht="14.25">
      <c r="B39" s="46"/>
      <c r="C39" s="22"/>
      <c r="D39" s="22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3"/>
      <c r="P39" s="32"/>
      <c r="Q39" s="32"/>
      <c r="R39" s="45"/>
      <c r="S39" s="44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1"/>
    </row>
    <row r="40" spans="2:31" ht="30" customHeight="1">
      <c r="B40" s="63" t="s">
        <v>28</v>
      </c>
      <c r="C40" s="64"/>
      <c r="D40" s="22" t="s">
        <v>25</v>
      </c>
      <c r="E40" s="43">
        <f>-PMT($K$44,10,(NPV($K$44,E9:E18)))</f>
        <v>6.457063954629892</v>
      </c>
      <c r="F40" s="42">
        <f>-PMT($K$44,10,(NPV($K$44,F9:F18)))</f>
        <v>7.045293625158544</v>
      </c>
      <c r="G40" s="42">
        <f>-PMT($K$44,10,(NPV($K$44,G9:G18)))</f>
        <v>8.249722903680587</v>
      </c>
      <c r="H40" s="41">
        <f>-PMT($K$44,10,(NPV($K$44,H9:H18)))</f>
        <v>8.047263316816371</v>
      </c>
      <c r="I40" s="28"/>
      <c r="J40" s="43">
        <f>-PMT($K$44,10,(NPV($K$44,J9:J18)))</f>
        <v>6.197797823208018</v>
      </c>
      <c r="K40" s="42">
        <f>-PMT($K$44,10,(NPV($K$44,K9:K18)))</f>
        <v>6.699546181068459</v>
      </c>
      <c r="L40" s="41">
        <f>-PMT($K$44,10,(NPV($K$44,L9:L18)))</f>
        <v>6.495925461298711</v>
      </c>
      <c r="M40" s="28"/>
      <c r="N40" s="40">
        <f>-PMT($K$44,10,(NPV($K$44,N9:N18)))</f>
        <v>7.123892506611811</v>
      </c>
      <c r="O40" s="33"/>
      <c r="P40" s="32"/>
      <c r="Q40" s="32"/>
      <c r="R40" s="65" t="s">
        <v>28</v>
      </c>
      <c r="S40" s="66"/>
      <c r="T40" s="28" t="s">
        <v>25</v>
      </c>
      <c r="U40" s="43">
        <f>-PMT($AA$44,10,(NPV($AA$44,U9:U18)))</f>
        <v>5.83451486774175</v>
      </c>
      <c r="V40" s="42">
        <f>-PMT($AA$44,10,(NPV($AA$44,V9:V18)))</f>
        <v>6.422744538270404</v>
      </c>
      <c r="W40" s="42">
        <f>-PMT($AA$44,10,(NPV($AA$44,W9:W18)))</f>
        <v>6.615531550599216</v>
      </c>
      <c r="X40" s="41">
        <f>-PMT($AA$44,10,(NPV($AA$44,X9:X18)))</f>
        <v>6.459763145251613</v>
      </c>
      <c r="Y40" s="28"/>
      <c r="Z40" s="43">
        <f>-PMT($AA$44,10,(NPV($AA$44,Z9:Z18)))</f>
        <v>6.052228897881679</v>
      </c>
      <c r="AA40" s="42">
        <f>-PMT($AA$44,10,(NPV($AA$44,AA9:AA18)))</f>
        <v>6.427817520459289</v>
      </c>
      <c r="AB40" s="41">
        <f>-PMT($AA$44,10,(NPV($AA$44,AB9:AB18)))</f>
        <v>6.263015180776567</v>
      </c>
      <c r="AC40" s="28"/>
      <c r="AD40" s="40">
        <f>-PMT($AA$44,10,(NPV($AA$44,AD9:AD18)))</f>
        <v>6.369885413773255</v>
      </c>
      <c r="AE40" s="21"/>
    </row>
    <row r="41" spans="2:31" ht="30" customHeight="1">
      <c r="B41" s="63" t="s">
        <v>27</v>
      </c>
      <c r="C41" s="64"/>
      <c r="D41" s="39"/>
      <c r="E41" s="37">
        <f>-PMT($K44,15,(NPV($K44,E9:E23)))</f>
        <v>6.938436526477023</v>
      </c>
      <c r="F41" s="36">
        <f>-PMT($K44,15,(NPV($K44,F9:F23)))</f>
        <v>7.534708348523476</v>
      </c>
      <c r="G41" s="36">
        <f>-PMT($K44,15,(NPV($K44,G9:G23)))</f>
        <v>8.740145502422767</v>
      </c>
      <c r="H41" s="35">
        <f>-PMT($K44,15,(NPV($K44,H9:H23)))</f>
        <v>8.536369510187786</v>
      </c>
      <c r="I41" s="28"/>
      <c r="J41" s="37">
        <f>-PMT($K44,15,(NPV($K44,J9:J23)))</f>
        <v>6.682386948682805</v>
      </c>
      <c r="K41" s="36">
        <f>-PMT($K44,15,(NPV($K44,K9:K23)))</f>
        <v>7.188004817910282</v>
      </c>
      <c r="L41" s="35">
        <f>-PMT($K44,15,(NPV($K44,L9:L23)))</f>
        <v>6.982767159723903</v>
      </c>
      <c r="M41" s="28"/>
      <c r="N41" s="34">
        <f>-PMT($K44,15,(NPV($K44,N9:N23)))</f>
        <v>7.611707843211461</v>
      </c>
      <c r="O41" s="33"/>
      <c r="P41" s="32"/>
      <c r="Q41" s="32"/>
      <c r="R41" s="65" t="s">
        <v>27</v>
      </c>
      <c r="S41" s="66"/>
      <c r="T41" s="38"/>
      <c r="U41" s="37">
        <f>-PMT($AA$44,15,(NPV($AA$44,U9:U23)))</f>
        <v>6.3158874395888835</v>
      </c>
      <c r="V41" s="36">
        <f>-PMT($AA$44,15,(NPV($AA$44,V9:V23)))</f>
        <v>6.912159261635336</v>
      </c>
      <c r="W41" s="36">
        <f>-PMT($AA$44,15,(NPV($AA$44,W9:W23)))</f>
        <v>7.1059541493414</v>
      </c>
      <c r="X41" s="35">
        <f>-PMT($AA$44,15,(NPV($AA$44,X9:X23)))</f>
        <v>6.9488693386230285</v>
      </c>
      <c r="Y41" s="28"/>
      <c r="Z41" s="37">
        <f>-PMT($AA$44,15,(NPV($AA$44,Z9:Z23)))</f>
        <v>6.5368180233564654</v>
      </c>
      <c r="AA41" s="36">
        <f>-PMT($AA$44,15,(NPV($AA$44,AA9:AA23)))</f>
        <v>6.916276157301113</v>
      </c>
      <c r="AB41" s="35">
        <f>-PMT($AA$44,15,(NPV($AA$44,AB9:AB23)))</f>
        <v>6.74985687920176</v>
      </c>
      <c r="AC41" s="28"/>
      <c r="AD41" s="34">
        <f>-PMT($AA$44,15,(NPV($AA$44,AD9:AD23)))</f>
        <v>6.857700750372905</v>
      </c>
      <c r="AE41" s="21"/>
    </row>
    <row r="42" spans="2:31" ht="30" customHeight="1">
      <c r="B42" s="63" t="s">
        <v>26</v>
      </c>
      <c r="C42" s="64"/>
      <c r="D42" s="22" t="s">
        <v>23</v>
      </c>
      <c r="E42" s="31">
        <f>-PMT($K$44,30,(NPV($K$44,E9:E38)))</f>
        <v>8.251470573513645</v>
      </c>
      <c r="F42" s="30">
        <f>-PMT($K$44,30,(NPV($K$44,F9:F38)))</f>
        <v>8.836739008387028</v>
      </c>
      <c r="G42" s="30">
        <f>-PMT($K$44,30,(NPV($K$44,G9:G38)))</f>
        <v>10.017342380438484</v>
      </c>
      <c r="H42" s="29">
        <f>-PMT($K$44,30,(NPV($K$44,H9:H38)))</f>
        <v>9.814962407350304</v>
      </c>
      <c r="I42" s="28"/>
      <c r="J42" s="31">
        <f>-PMT($K$44,30,(NPV($K$44,J9:J38)))</f>
        <v>7.995201054132347</v>
      </c>
      <c r="K42" s="30">
        <f>-PMT($K$44,30,(NPV($K$44,K9:K38)))</f>
        <v>8.494686955419423</v>
      </c>
      <c r="L42" s="29">
        <f>-PMT($K$44,30,(NPV($K$44,L9:L38)))</f>
        <v>8.292034826034264</v>
      </c>
      <c r="M42" s="28"/>
      <c r="N42" s="27">
        <f>-PMT($K$44,30,(NPV($K$44,N9:N38)))</f>
        <v>8.90999974966081</v>
      </c>
      <c r="O42" s="33"/>
      <c r="P42" s="32"/>
      <c r="Q42" s="32"/>
      <c r="R42" s="65" t="s">
        <v>26</v>
      </c>
      <c r="S42" s="66"/>
      <c r="T42" s="28" t="s">
        <v>23</v>
      </c>
      <c r="U42" s="31">
        <f>-PMT($AA$44,30,(NPV($AA$44,U9:U38)))</f>
        <v>7.643604473559275</v>
      </c>
      <c r="V42" s="30">
        <f>-PMT($AA$44,30,(NPV($AA$44,V9:V38)))</f>
        <v>8.226202993123001</v>
      </c>
      <c r="W42" s="30">
        <f>-PMT($AA$44,30,(NPV($AA$44,W9:W38)))</f>
        <v>8.409038753287215</v>
      </c>
      <c r="X42" s="29">
        <f>-PMT($AA$44,30,(NPV($AA$44,X9:X38)))</f>
        <v>8.253862586540945</v>
      </c>
      <c r="Y42" s="28"/>
      <c r="Z42" s="31">
        <f>-PMT($AA$44,30,(NPV($AA$44,Z9:Z38)))</f>
        <v>7.853024411272617</v>
      </c>
      <c r="AA42" s="30">
        <f>-PMT($AA$44,30,(NPV($AA$44,AA9:AA38)))</f>
        <v>8.228469277101846</v>
      </c>
      <c r="AB42" s="29">
        <f>-PMT($AA$44,30,(NPV($AA$44,AB9:AB38)))</f>
        <v>8.064124930945482</v>
      </c>
      <c r="AC42" s="28"/>
      <c r="AD42" s="27">
        <f>-PMT($AA$44,30,(NPV($AA$44,AD9:AD38)))</f>
        <v>8.170532052696888</v>
      </c>
      <c r="AE42" s="21"/>
    </row>
    <row r="43" spans="2:31" ht="15" customHeight="1">
      <c r="B43" s="26"/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/>
      <c r="R43" s="26"/>
      <c r="S43" s="25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1"/>
    </row>
    <row r="44" spans="2:32" ht="15" customHeight="1">
      <c r="B44" s="26"/>
      <c r="C44" s="25"/>
      <c r="D44" s="22" t="s">
        <v>25</v>
      </c>
      <c r="E44" s="24" t="s">
        <v>24</v>
      </c>
      <c r="F44" s="22"/>
      <c r="G44" s="22"/>
      <c r="H44" s="22"/>
      <c r="I44" s="22"/>
      <c r="J44" s="22"/>
      <c r="K44" s="23">
        <v>0.0136</v>
      </c>
      <c r="L44" s="22"/>
      <c r="M44" s="22"/>
      <c r="N44" s="22"/>
      <c r="O44" s="21"/>
      <c r="P44" s="20"/>
      <c r="Q44" s="20"/>
      <c r="R44" s="26"/>
      <c r="S44" s="25"/>
      <c r="T44" s="22" t="s">
        <v>25</v>
      </c>
      <c r="U44" s="24" t="s">
        <v>24</v>
      </c>
      <c r="V44" s="22"/>
      <c r="W44" s="22"/>
      <c r="X44" s="22"/>
      <c r="Y44" s="22"/>
      <c r="Z44" s="22"/>
      <c r="AA44" s="23">
        <v>0.0136</v>
      </c>
      <c r="AB44" s="22"/>
      <c r="AC44" s="22"/>
      <c r="AD44" s="22"/>
      <c r="AE44" s="21"/>
      <c r="AF44" s="20"/>
    </row>
    <row r="45" spans="2:31" ht="14.25">
      <c r="B45" s="19"/>
      <c r="C45" s="17"/>
      <c r="D45" s="17" t="s">
        <v>23</v>
      </c>
      <c r="E45" s="18" t="s">
        <v>22</v>
      </c>
      <c r="F45" s="17"/>
      <c r="G45" s="17"/>
      <c r="H45" s="17"/>
      <c r="I45" s="17"/>
      <c r="J45" s="17"/>
      <c r="K45" s="17"/>
      <c r="L45" s="17"/>
      <c r="M45" s="17"/>
      <c r="N45" s="17"/>
      <c r="O45" s="16"/>
      <c r="R45" s="19"/>
      <c r="S45" s="17"/>
      <c r="T45" s="17" t="s">
        <v>23</v>
      </c>
      <c r="U45" s="18" t="s">
        <v>22</v>
      </c>
      <c r="V45" s="17"/>
      <c r="W45" s="17"/>
      <c r="X45" s="17"/>
      <c r="Y45" s="17"/>
      <c r="Z45" s="17"/>
      <c r="AA45" s="17"/>
      <c r="AB45" s="17"/>
      <c r="AC45" s="17"/>
      <c r="AD45" s="17"/>
      <c r="AE45" s="16"/>
    </row>
    <row r="47" ht="15" customHeight="1">
      <c r="C47" s="56" t="s">
        <v>21</v>
      </c>
    </row>
    <row r="48" spans="3:30" ht="14.25">
      <c r="C48" s="56"/>
      <c r="E48" s="15">
        <f>(E23/E14)^(1/10)-1</f>
        <v>0.022156966866161643</v>
      </c>
      <c r="F48" s="15">
        <f>(F23/F14)^(1/10)-1</f>
        <v>0.020314270713885918</v>
      </c>
      <c r="G48" s="15">
        <f>(G23/G14)^(1/10)-1</f>
        <v>0.01752738846418933</v>
      </c>
      <c r="H48" s="15">
        <f>(H23/H14)^(1/10)-1</f>
        <v>0.01793191416097617</v>
      </c>
      <c r="J48" s="15">
        <f>(J23/J14)^(1/10)-1</f>
        <v>0.022802573335756637</v>
      </c>
      <c r="K48" s="15">
        <f>(K23/K14)^(1/10)-1</f>
        <v>0.02125247038541711</v>
      </c>
      <c r="L48" s="15">
        <f>(L23/L14)^(1/10)-1</f>
        <v>0.021853381206837108</v>
      </c>
      <c r="N48" s="15">
        <f>(N23/N14)^(1/10)-1</f>
        <v>0.020133267127079302</v>
      </c>
      <c r="O48" s="15"/>
      <c r="P48" s="15"/>
      <c r="Q48" s="15"/>
      <c r="R48" s="15"/>
      <c r="U48" s="15">
        <f>(U23/U14)^(1/10)-1</f>
        <v>0.024215032554917526</v>
      </c>
      <c r="V48" s="15">
        <f>(V23/V14)^(1/10)-1</f>
        <v>0.022041160504523427</v>
      </c>
      <c r="W48" s="15">
        <f>(W23/W14)^(1/10)-1</f>
        <v>0.02133444548848562</v>
      </c>
      <c r="X48" s="15">
        <f>(X23/X14)^(1/10)-1</f>
        <v>0.021798350971118152</v>
      </c>
      <c r="Z48" s="15">
        <f>(Z23/Z14)^(1/10)-1</f>
        <v>0.023281655225070752</v>
      </c>
      <c r="AA48" s="15">
        <f>(AA23/AA14)^(1/10)-1</f>
        <v>0.022041160504523427</v>
      </c>
      <c r="AB48" s="15">
        <f>(AB23/AB14)^(1/10)-1</f>
        <v>0.022565182563572872</v>
      </c>
      <c r="AD48" s="15">
        <f>(AD23/AD14)^(1/10)-1</f>
        <v>0.022223296349586086</v>
      </c>
    </row>
    <row r="49" ht="14.25">
      <c r="C49" s="56"/>
    </row>
    <row r="51" spans="5:30" ht="14.2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32"/>
      <c r="P51" s="32"/>
      <c r="Q51" s="32"/>
      <c r="R51" s="32"/>
      <c r="S51" s="54"/>
      <c r="T51" s="54"/>
      <c r="U51" s="32"/>
      <c r="V51" s="54"/>
      <c r="W51" s="54"/>
      <c r="X51" s="54"/>
      <c r="Y51" s="54"/>
      <c r="Z51" s="54"/>
      <c r="AA51" s="54"/>
      <c r="AB51" s="54"/>
      <c r="AC51" s="54"/>
      <c r="AD51" s="54"/>
    </row>
  </sheetData>
  <sheetProtection/>
  <mergeCells count="15">
    <mergeCell ref="C47:C49"/>
    <mergeCell ref="B40:C40"/>
    <mergeCell ref="R40:S40"/>
    <mergeCell ref="B41:C41"/>
    <mergeCell ref="R41:S41"/>
    <mergeCell ref="B42:C42"/>
    <mergeCell ref="R42:S42"/>
    <mergeCell ref="C2:N3"/>
    <mergeCell ref="S2:AD3"/>
    <mergeCell ref="E5:H5"/>
    <mergeCell ref="J5:L5"/>
    <mergeCell ref="N5:N6"/>
    <mergeCell ref="U5:X5"/>
    <mergeCell ref="Z5:AB5"/>
    <mergeCell ref="AD5:AD6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5" r:id="rId1"/>
  <headerFooter>
    <oddHeader>&amp;L&amp;F</oddHeader>
    <oddFooter>&amp;L&amp;A&amp;CPage &amp;P of &amp;N</oddFooter>
  </headerFooter>
  <colBreaks count="1" manualBreakCount="1">
    <brk id="16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Synapse Energy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Chang</dc:creator>
  <cp:keywords/>
  <dc:description/>
  <cp:lastModifiedBy>tpoor</cp:lastModifiedBy>
  <cp:lastPrinted>2013-07-11T13:28:25Z</cp:lastPrinted>
  <dcterms:created xsi:type="dcterms:W3CDTF">1998-01-14T17:39:14Z</dcterms:created>
  <dcterms:modified xsi:type="dcterms:W3CDTF">2013-08-23T20:09:41Z</dcterms:modified>
  <cp:category/>
  <cp:version/>
  <cp:contentType/>
  <cp:contentStatus/>
</cp:coreProperties>
</file>