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32767" windowWidth="7392" windowHeight="9120" tabRatio="640" activeTab="2"/>
  </bookViews>
  <sheets>
    <sheet name="Report Example Jan 2011" sheetId="1" r:id="rId1"/>
    <sheet name="DPS Report Form" sheetId="2" r:id="rId2"/>
    <sheet name="Form w Formulas" sheetId="3" r:id="rId3"/>
  </sheets>
  <definedNames>
    <definedName name="_xlnm.Print_Titles" localSheetId="1">'DPS Report Form'!$1:$4</definedName>
    <definedName name="_xlnm.Print_Titles" localSheetId="2">'Form w Formulas'!$1:$4</definedName>
    <definedName name="_xlnm.Print_Titles" localSheetId="0">'Report Example Jan 2011'!$1:$4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susan.paruch</author>
  </authors>
  <commentList>
    <comment ref="K20" authorId="0">
      <text>
        <r>
          <rPr>
            <sz val="9"/>
            <rFont val="Tahoma"/>
            <family val="0"/>
          </rPr>
          <t xml:space="preserve">During year one of this service quality plan, companies shall repair no less than 60% of their reported troubles within 24 hours. The standard during year two shall be 65%, and shall be 70% every subsequent year.   
</t>
        </r>
      </text>
    </comment>
    <comment ref="L20" authorId="0">
      <text>
        <r>
          <rPr>
            <sz val="9"/>
            <rFont val="Tahoma"/>
            <family val="0"/>
          </rPr>
          <t xml:space="preserve">During year one of this service quality plan, companies shall repair no less than 50% of their reported troubles within 24 hours. The standard during year two shall be 55%, and shall be 60% for every subsequent year.   
</t>
        </r>
      </text>
    </comment>
    <comment ref="B42" authorId="0">
      <text>
        <r>
          <rPr>
            <sz val="9"/>
            <rFont val="Tahoma"/>
            <family val="0"/>
          </rPr>
          <t xml:space="preserve">5,000 access lines or 10% of the company's total number of Vermont access lines, whichever is less, out of service for more than 30 minutes. This failure would result in a no dial tone condition. 
</t>
        </r>
      </text>
    </comment>
    <comment ref="B43" authorId="0">
      <text>
        <r>
          <rPr>
            <sz val="9"/>
            <rFont val="Tahoma"/>
            <family val="0"/>
          </rPr>
          <t xml:space="preserve">Interoffice call blockage impacting 30,000 access lines or 10% of a company's total Vermont access lines, whichever is less, for 30 minutes or more. Customers may have dial tone but be unable to access toll services. 
</t>
        </r>
      </text>
    </comment>
    <comment ref="B44" authorId="0">
      <text>
        <r>
          <rPr>
            <sz val="9"/>
            <rFont val="Tahoma"/>
            <family val="0"/>
          </rPr>
          <t xml:space="preserve">Loss of interoffice calling capability from one host central office to another as a result of a Signaling System 7 (SS7) duplex failure, for more than 30 minutes.   
</t>
        </r>
      </text>
    </comment>
  </commentList>
</comments>
</file>

<file path=xl/sharedStrings.xml><?xml version="1.0" encoding="utf-8"?>
<sst xmlns="http://schemas.openxmlformats.org/spreadsheetml/2006/main" count="244" uniqueCount="80">
  <si>
    <t>Baseline</t>
  </si>
  <si>
    <t>Performance area</t>
  </si>
  <si>
    <t>Network Trouble Report Rate</t>
  </si>
  <si>
    <t>VERMONT SERVICE QUALITY PERFORMANCE INDEX</t>
  </si>
  <si>
    <t>Month 3</t>
  </si>
  <si>
    <t>C: (A/B) X 100</t>
  </si>
  <si>
    <t>Prior Quarter</t>
  </si>
  <si>
    <t>Current Quarter</t>
  </si>
  <si>
    <t>Annual Rolling Average</t>
  </si>
  <si>
    <t>Action Level</t>
  </si>
  <si>
    <t>2nd Quarter Prior</t>
  </si>
  <si>
    <t>3rd Quarter Prior</t>
  </si>
  <si>
    <t>C: (A/B)</t>
  </si>
  <si>
    <t>Troubles Cleared w/in 24 Hrs: Residential</t>
  </si>
  <si>
    <t>N/A</t>
  </si>
  <si>
    <t>Troubles Cleared w/in 24 Hrs: Business</t>
  </si>
  <si>
    <t>Troubles Cleared w/in 24 Hrs.: Total</t>
  </si>
  <si>
    <t>A: # calls answered w/in 20 seconds</t>
  </si>
  <si>
    <t>A: # Troubles</t>
  </si>
  <si>
    <t>B: # Lines</t>
  </si>
  <si>
    <t>A: # Residential Troubles Cleared w/in 24 Hrs.</t>
  </si>
  <si>
    <t>B: Total # Residential Troubles</t>
  </si>
  <si>
    <t>A: # Business Troubles Cleared w/in 24 Hrs.</t>
  </si>
  <si>
    <t>B: Total # Business Troubles</t>
  </si>
  <si>
    <t>A: Total # Troubles Cleared w/in 24 Hrs.</t>
  </si>
  <si>
    <t>B: Total # Troubles</t>
  </si>
  <si>
    <t>B: Total # calls answered</t>
  </si>
  <si>
    <t>4</t>
  </si>
  <si>
    <t>Installation appointments met - Residence</t>
  </si>
  <si>
    <t>5</t>
  </si>
  <si>
    <t>Installation appointments met - Business</t>
  </si>
  <si>
    <t>A: # installation appointments met (res.)</t>
  </si>
  <si>
    <t>B: Total # installation appointments (res.)</t>
  </si>
  <si>
    <t>A: # installation appointments met (bus.)</t>
  </si>
  <si>
    <t>B: Total # installation appointments (bus.)</t>
  </si>
  <si>
    <t>6</t>
  </si>
  <si>
    <t>Average delay days for missed appts. - Residence</t>
  </si>
  <si>
    <t>B: Total # missed appointments (res.)</t>
  </si>
  <si>
    <t>A: Total # delay days (res.)</t>
  </si>
  <si>
    <t>7</t>
  </si>
  <si>
    <t>Average delay days for missed appts. - Business</t>
  </si>
  <si>
    <t>A: Total # delay days (bus.)</t>
  </si>
  <si>
    <t>B: Total # missed appointments (bus.)</t>
  </si>
  <si>
    <t>8</t>
  </si>
  <si>
    <t>Network reliability</t>
  </si>
  <si>
    <t>(1) Service outage: # of events</t>
  </si>
  <si>
    <t>(2) Interoffice facility failure: # of events</t>
  </si>
  <si>
    <t>(3) Signaling system failure: # of events</t>
  </si>
  <si>
    <t>9</t>
  </si>
  <si>
    <t>Special services: On-time provisioning</t>
  </si>
  <si>
    <t>B: Total dated special service orders</t>
  </si>
  <si>
    <t>A: # on-time dated special service orders</t>
  </si>
  <si>
    <t>Special services: Mean time to repair</t>
  </si>
  <si>
    <t>A: Mean time to restore service</t>
  </si>
  <si>
    <t>Calls Answered w/in 20 Seconds, Residence</t>
  </si>
  <si>
    <t>EXAMPLE OF JANUARY 2000 REPORT FOR LAST CALENDAR QUARTER 1999</t>
  </si>
  <si>
    <t>Report Period:</t>
  </si>
  <si>
    <t>Reporting company:</t>
  </si>
  <si>
    <t>Month 1</t>
  </si>
  <si>
    <t>Month 2</t>
  </si>
  <si>
    <t>Please explain the reason any performance area has been left blank:</t>
  </si>
  <si>
    <t>Person filling out this form:</t>
  </si>
  <si>
    <t>Phone:</t>
  </si>
  <si>
    <t>Fax:</t>
  </si>
  <si>
    <t>E-mail:</t>
  </si>
  <si>
    <r>
      <t xml:space="preserve">Person filling out this form: </t>
    </r>
    <r>
      <rPr>
        <sz val="10"/>
        <rFont val="Times New Roman"/>
        <family val="1"/>
      </rPr>
      <t>Deena Frankel</t>
    </r>
  </si>
  <si>
    <r>
      <t>Phone:</t>
    </r>
    <r>
      <rPr>
        <sz val="10"/>
        <rFont val="Times New Roman"/>
        <family val="1"/>
      </rPr>
      <t xml:space="preserve"> 802-828-4021</t>
    </r>
  </si>
  <si>
    <r>
      <t xml:space="preserve">E-mail: </t>
    </r>
    <r>
      <rPr>
        <sz val="10"/>
        <rFont val="Times New Roman"/>
        <family val="1"/>
      </rPr>
      <t>frankel@psd.state.vt.us</t>
    </r>
  </si>
  <si>
    <r>
      <t xml:space="preserve">Fax: </t>
    </r>
    <r>
      <rPr>
        <sz val="10"/>
        <rFont val="Times New Roman"/>
        <family val="1"/>
      </rPr>
      <t>802-828-2342</t>
    </r>
  </si>
  <si>
    <t>#7: Not subject because #5 was met in prior quarter.</t>
  </si>
  <si>
    <t>#9: Reported annually in October.</t>
  </si>
  <si>
    <r>
      <t xml:space="preserve">Reporting company: </t>
    </r>
    <r>
      <rPr>
        <sz val="10"/>
        <rFont val="Times New Roman"/>
        <family val="1"/>
      </rPr>
      <t>Great Service Inc</t>
    </r>
    <r>
      <rPr>
        <b/>
        <sz val="10"/>
        <rFont val="Times New Roman"/>
        <family val="1"/>
      </rPr>
      <t>.</t>
    </r>
  </si>
  <si>
    <r>
      <t xml:space="preserve">Report Period: </t>
    </r>
    <r>
      <rPr>
        <sz val="10"/>
        <rFont val="Times New Roman"/>
        <family val="1"/>
      </rPr>
      <t>Oct-Dec 2011</t>
    </r>
  </si>
  <si>
    <t>Month 1 10/11</t>
  </si>
  <si>
    <t>Month 2 11/11</t>
  </si>
  <si>
    <t>Month 3 12/11</t>
  </si>
  <si>
    <t>(a): Service outage: # of events</t>
  </si>
  <si>
    <t>(b): Interoffice facility failure: # of events</t>
  </si>
  <si>
    <t>(c): Signaling system failure: # of events</t>
  </si>
  <si>
    <t>Performance Area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</si>
</sst>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  <numFmt numFmtId="167" formatCode="m/d"/>
    <numFmt numFmtId="168" formatCode="#,##0.0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9" fontId="1" fillId="0" borderId="21" xfId="0" applyNumberFormat="1" applyFont="1" applyBorder="1" applyAlignment="1">
      <alignment horizontal="right"/>
    </xf>
    <xf numFmtId="9" fontId="1" fillId="0" borderId="22" xfId="0" applyNumberFormat="1" applyFont="1" applyBorder="1" applyAlignment="1">
      <alignment horizontal="right"/>
    </xf>
    <xf numFmtId="171" fontId="1" fillId="0" borderId="16" xfId="42" applyNumberFormat="1" applyFont="1" applyBorder="1" applyAlignment="1">
      <alignment/>
    </xf>
    <xf numFmtId="171" fontId="1" fillId="0" borderId="17" xfId="42" applyNumberFormat="1" applyFont="1" applyBorder="1" applyAlignment="1">
      <alignment/>
    </xf>
    <xf numFmtId="171" fontId="1" fillId="0" borderId="0" xfId="42" applyNumberFormat="1" applyFont="1" applyBorder="1" applyAlignment="1">
      <alignment horizontal="right"/>
    </xf>
    <xf numFmtId="171" fontId="1" fillId="0" borderId="15" xfId="42" applyNumberFormat="1" applyFont="1" applyBorder="1" applyAlignment="1">
      <alignment horizontal="right"/>
    </xf>
    <xf numFmtId="171" fontId="1" fillId="0" borderId="16" xfId="42" applyNumberFormat="1" applyFont="1" applyBorder="1" applyAlignment="1">
      <alignment horizontal="right"/>
    </xf>
    <xf numFmtId="171" fontId="1" fillId="0" borderId="17" xfId="42" applyNumberFormat="1" applyFont="1" applyBorder="1" applyAlignment="1">
      <alignment horizontal="right"/>
    </xf>
    <xf numFmtId="171" fontId="1" fillId="0" borderId="21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 quotePrefix="1">
      <alignment horizontal="center" wrapText="1"/>
    </xf>
    <xf numFmtId="49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 horizontal="left"/>
    </xf>
    <xf numFmtId="49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6" fontId="1" fillId="0" borderId="33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6" fontId="1" fillId="0" borderId="43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65" fontId="1" fillId="0" borderId="33" xfId="0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171" fontId="1" fillId="0" borderId="28" xfId="42" applyNumberFormat="1" applyFont="1" applyBorder="1" applyAlignment="1">
      <alignment horizontal="right"/>
    </xf>
    <xf numFmtId="171" fontId="1" fillId="0" borderId="32" xfId="42" applyNumberFormat="1" applyFont="1" applyBorder="1" applyAlignment="1">
      <alignment horizontal="right"/>
    </xf>
    <xf numFmtId="171" fontId="1" fillId="0" borderId="34" xfId="42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9" fontId="1" fillId="0" borderId="36" xfId="57" applyFont="1" applyBorder="1" applyAlignment="1">
      <alignment horizontal="right"/>
    </xf>
    <xf numFmtId="9" fontId="1" fillId="0" borderId="46" xfId="57" applyFont="1" applyBorder="1" applyAlignment="1">
      <alignment horizontal="right"/>
    </xf>
    <xf numFmtId="9" fontId="1" fillId="0" borderId="47" xfId="57" applyFont="1" applyBorder="1" applyAlignment="1">
      <alignment horizontal="right"/>
    </xf>
    <xf numFmtId="9" fontId="1" fillId="0" borderId="30" xfId="57" applyFont="1" applyBorder="1" applyAlignment="1">
      <alignment/>
    </xf>
    <xf numFmtId="9" fontId="1" fillId="0" borderId="42" xfId="57" applyFont="1" applyBorder="1" applyAlignment="1">
      <alignment/>
    </xf>
    <xf numFmtId="9" fontId="1" fillId="0" borderId="44" xfId="57" applyFont="1" applyBorder="1" applyAlignment="1">
      <alignment/>
    </xf>
    <xf numFmtId="171" fontId="1" fillId="0" borderId="28" xfId="42" applyNumberFormat="1" applyFont="1" applyBorder="1" applyAlignment="1">
      <alignment/>
    </xf>
    <xf numFmtId="171" fontId="1" fillId="0" borderId="32" xfId="42" applyNumberFormat="1" applyFont="1" applyBorder="1" applyAlignment="1">
      <alignment/>
    </xf>
    <xf numFmtId="171" fontId="1" fillId="0" borderId="34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42" xfId="42" applyNumberFormat="1" applyFont="1" applyBorder="1" applyAlignment="1">
      <alignment/>
    </xf>
    <xf numFmtId="171" fontId="1" fillId="0" borderId="44" xfId="42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49" fontId="2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2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2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1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Q57" sqref="Q57"/>
    </sheetView>
  </sheetViews>
  <sheetFormatPr defaultColWidth="9.140625" defaultRowHeight="12.75"/>
  <cols>
    <col min="1" max="1" width="3.2812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>
      <c r="C1" s="2" t="s">
        <v>55</v>
      </c>
    </row>
    <row r="2" ht="12.75">
      <c r="A2" s="3" t="s">
        <v>3</v>
      </c>
    </row>
    <row r="3" spans="1:5" ht="13.5" thickBot="1">
      <c r="A3" s="3" t="s">
        <v>72</v>
      </c>
      <c r="E3" s="28" t="s">
        <v>71</v>
      </c>
    </row>
    <row r="4" spans="1:12" ht="39.75" thickBot="1">
      <c r="A4" s="5"/>
      <c r="B4" s="6" t="s">
        <v>1</v>
      </c>
      <c r="C4" s="6" t="s">
        <v>73</v>
      </c>
      <c r="D4" s="6" t="s">
        <v>74</v>
      </c>
      <c r="E4" s="6" t="s">
        <v>75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>
        <v>2002</v>
      </c>
      <c r="D6" s="65">
        <v>1872</v>
      </c>
      <c r="E6" s="66">
        <v>1980</v>
      </c>
      <c r="F6" s="67">
        <f>SUM(C6:E6)</f>
        <v>5854</v>
      </c>
      <c r="G6" s="67">
        <v>2200</v>
      </c>
      <c r="H6" s="67"/>
      <c r="I6" s="67"/>
      <c r="J6" s="67">
        <f>SUM(F6:I6)</f>
        <v>8054</v>
      </c>
      <c r="K6" s="4"/>
      <c r="L6" s="10"/>
    </row>
    <row r="7" spans="1:12" ht="12.75">
      <c r="A7" s="33"/>
      <c r="B7" s="34" t="s">
        <v>19</v>
      </c>
      <c r="C7" s="65">
        <v>48386</v>
      </c>
      <c r="D7" s="65">
        <v>48399</v>
      </c>
      <c r="E7" s="66">
        <v>48399</v>
      </c>
      <c r="F7" s="67">
        <f>SUM(C7:E7)</f>
        <v>145184</v>
      </c>
      <c r="G7" s="67">
        <v>96735</v>
      </c>
      <c r="H7" s="67"/>
      <c r="I7" s="67"/>
      <c r="J7" s="67">
        <f>SUM(F7:I7)</f>
        <v>241919</v>
      </c>
      <c r="K7" s="4"/>
      <c r="L7" s="10"/>
    </row>
    <row r="8" spans="1:13" ht="13.5" thickBot="1">
      <c r="A8" s="35"/>
      <c r="B8" s="36" t="s">
        <v>5</v>
      </c>
      <c r="C8" s="68">
        <f aca="true" t="shared" si="0" ref="C8:J8">(C6/C7)*100</f>
        <v>4.1375604513702315</v>
      </c>
      <c r="D8" s="68">
        <f t="shared" si="0"/>
        <v>3.8678485092667207</v>
      </c>
      <c r="E8" s="69">
        <f t="shared" si="0"/>
        <v>4.09099361557057</v>
      </c>
      <c r="F8" s="70">
        <f t="shared" si="0"/>
        <v>4.032124752038793</v>
      </c>
      <c r="G8" s="70">
        <f t="shared" si="0"/>
        <v>2.2742544063679127</v>
      </c>
      <c r="H8" s="70" t="e">
        <f t="shared" si="0"/>
        <v>#DIV/0!</v>
      </c>
      <c r="I8" s="70" t="e">
        <f t="shared" si="0"/>
        <v>#DIV/0!</v>
      </c>
      <c r="J8" s="70">
        <f t="shared" si="0"/>
        <v>3.329213497079601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>
        <v>1112</v>
      </c>
      <c r="D10" s="65">
        <v>1099</v>
      </c>
      <c r="E10" s="66">
        <v>1086</v>
      </c>
      <c r="F10" s="67">
        <f>SUM(C10:E10)</f>
        <v>3297</v>
      </c>
      <c r="G10" s="67">
        <v>1005</v>
      </c>
      <c r="H10" s="67"/>
      <c r="I10" s="67"/>
      <c r="J10" s="67">
        <f>SUM(F10:I10)</f>
        <v>4302</v>
      </c>
      <c r="K10" s="4"/>
      <c r="L10" s="10"/>
      <c r="M10" s="1"/>
    </row>
    <row r="11" spans="1:13" ht="12.75">
      <c r="A11" s="33"/>
      <c r="B11" s="34" t="s">
        <v>21</v>
      </c>
      <c r="C11" s="65">
        <v>1500</v>
      </c>
      <c r="D11" s="65">
        <v>1372</v>
      </c>
      <c r="E11" s="66">
        <v>1523</v>
      </c>
      <c r="F11" s="67">
        <f>SUM(C11:E11)</f>
        <v>4395</v>
      </c>
      <c r="G11" s="67">
        <v>1728</v>
      </c>
      <c r="H11" s="67"/>
      <c r="I11" s="67"/>
      <c r="J11" s="67">
        <f>SUM(F11:I11)</f>
        <v>6123</v>
      </c>
      <c r="K11" s="4"/>
      <c r="L11" s="10"/>
      <c r="M11" s="1"/>
    </row>
    <row r="12" spans="1:13" ht="12.75">
      <c r="A12" s="43"/>
      <c r="B12" s="44" t="s">
        <v>12</v>
      </c>
      <c r="C12" s="71">
        <f aca="true" t="shared" si="1" ref="C12:J12">C10/C11</f>
        <v>0.7413333333333333</v>
      </c>
      <c r="D12" s="71">
        <f t="shared" si="1"/>
        <v>0.8010204081632653</v>
      </c>
      <c r="E12" s="72">
        <f t="shared" si="1"/>
        <v>0.7130663164806303</v>
      </c>
      <c r="F12" s="73">
        <f t="shared" si="1"/>
        <v>0.7501706484641638</v>
      </c>
      <c r="G12" s="73">
        <f t="shared" si="1"/>
        <v>0.5815972222222222</v>
      </c>
      <c r="H12" s="73" t="e">
        <f t="shared" si="1"/>
        <v>#DIV/0!</v>
      </c>
      <c r="I12" s="73" t="e">
        <f t="shared" si="1"/>
        <v>#DIV/0!</v>
      </c>
      <c r="J12" s="73">
        <f t="shared" si="1"/>
        <v>0.7025967662910338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>
        <v>680</v>
      </c>
      <c r="D14" s="65">
        <v>622</v>
      </c>
      <c r="E14" s="66">
        <v>650</v>
      </c>
      <c r="F14" s="67">
        <f>SUM(C14:E14)</f>
        <v>1952</v>
      </c>
      <c r="G14" s="67">
        <v>290</v>
      </c>
      <c r="H14" s="67"/>
      <c r="I14" s="67"/>
      <c r="J14" s="67">
        <f>SUM(F14:I14)</f>
        <v>2242</v>
      </c>
      <c r="K14" s="4"/>
      <c r="L14" s="17"/>
      <c r="M14" s="1"/>
    </row>
    <row r="15" spans="1:13" ht="12.75">
      <c r="A15" s="48"/>
      <c r="B15" s="34" t="s">
        <v>23</v>
      </c>
      <c r="C15" s="65">
        <v>890</v>
      </c>
      <c r="D15" s="65">
        <v>773</v>
      </c>
      <c r="E15" s="66">
        <v>894</v>
      </c>
      <c r="F15" s="67">
        <f>SUM(C15:E15)</f>
        <v>2557</v>
      </c>
      <c r="G15" s="67">
        <v>472</v>
      </c>
      <c r="H15" s="67"/>
      <c r="I15" s="67"/>
      <c r="J15" s="67">
        <f>SUM(F15:I15)</f>
        <v>3029</v>
      </c>
      <c r="K15" s="4"/>
      <c r="L15" s="17"/>
      <c r="M15" s="1"/>
    </row>
    <row r="16" spans="1:13" ht="12.75">
      <c r="A16" s="49"/>
      <c r="B16" s="44" t="s">
        <v>12</v>
      </c>
      <c r="C16" s="71">
        <f aca="true" t="shared" si="2" ref="C16:J16">C14/C15</f>
        <v>0.7640449438202247</v>
      </c>
      <c r="D16" s="71">
        <f t="shared" si="2"/>
        <v>0.8046571798188874</v>
      </c>
      <c r="E16" s="72">
        <f t="shared" si="2"/>
        <v>0.727069351230425</v>
      </c>
      <c r="F16" s="73">
        <f t="shared" si="2"/>
        <v>0.7633946030504497</v>
      </c>
      <c r="G16" s="73">
        <f t="shared" si="2"/>
        <v>0.614406779661017</v>
      </c>
      <c r="H16" s="73" t="e">
        <f t="shared" si="2"/>
        <v>#DIV/0!</v>
      </c>
      <c r="I16" s="73" t="e">
        <f t="shared" si="2"/>
        <v>#DIV/0!</v>
      </c>
      <c r="J16" s="73">
        <f t="shared" si="2"/>
        <v>0.7401782766589634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1792</v>
      </c>
      <c r="D18" s="77">
        <f t="shared" si="3"/>
        <v>1721</v>
      </c>
      <c r="E18" s="78">
        <f t="shared" si="3"/>
        <v>1736</v>
      </c>
      <c r="F18" s="79">
        <f t="shared" si="3"/>
        <v>5249</v>
      </c>
      <c r="G18" s="79">
        <f t="shared" si="3"/>
        <v>1295</v>
      </c>
      <c r="H18" s="79">
        <f t="shared" si="3"/>
        <v>0</v>
      </c>
      <c r="I18" s="79">
        <f t="shared" si="3"/>
        <v>0</v>
      </c>
      <c r="J18" s="79">
        <f t="shared" si="3"/>
        <v>6544</v>
      </c>
      <c r="K18" s="4"/>
      <c r="L18" s="10"/>
    </row>
    <row r="19" spans="1:12" ht="12.75">
      <c r="A19" s="33"/>
      <c r="B19" s="34" t="s">
        <v>25</v>
      </c>
      <c r="C19" s="77">
        <f t="shared" si="3"/>
        <v>2390</v>
      </c>
      <c r="D19" s="77">
        <f t="shared" si="3"/>
        <v>2145</v>
      </c>
      <c r="E19" s="78">
        <f t="shared" si="3"/>
        <v>2417</v>
      </c>
      <c r="F19" s="79">
        <f t="shared" si="3"/>
        <v>6952</v>
      </c>
      <c r="G19" s="79">
        <f t="shared" si="3"/>
        <v>2200</v>
      </c>
      <c r="H19" s="79">
        <f t="shared" si="3"/>
        <v>0</v>
      </c>
      <c r="I19" s="79">
        <f t="shared" si="3"/>
        <v>0</v>
      </c>
      <c r="J19" s="79">
        <f t="shared" si="3"/>
        <v>9152</v>
      </c>
      <c r="K19" s="4"/>
      <c r="L19" s="10"/>
    </row>
    <row r="20" spans="1:12" ht="13.5" thickBot="1">
      <c r="A20" s="35"/>
      <c r="B20" s="36" t="s">
        <v>12</v>
      </c>
      <c r="C20" s="74">
        <f aca="true" t="shared" si="4" ref="C20:J20">C18/C19</f>
        <v>0.7497907949790795</v>
      </c>
      <c r="D20" s="74">
        <f t="shared" si="4"/>
        <v>0.8023310023310023</v>
      </c>
      <c r="E20" s="75">
        <f t="shared" si="4"/>
        <v>0.7182457592056268</v>
      </c>
      <c r="F20" s="76">
        <f t="shared" si="4"/>
        <v>0.7550345224395857</v>
      </c>
      <c r="G20" s="76">
        <f t="shared" si="4"/>
        <v>0.5886363636363636</v>
      </c>
      <c r="H20" s="76" t="e">
        <f t="shared" si="4"/>
        <v>#DIV/0!</v>
      </c>
      <c r="I20" s="76" t="e">
        <f t="shared" si="4"/>
        <v>#DIV/0!</v>
      </c>
      <c r="J20" s="76">
        <f t="shared" si="4"/>
        <v>0.715034965034965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>
        <v>18555</v>
      </c>
      <c r="D22" s="77">
        <v>16524</v>
      </c>
      <c r="E22" s="78">
        <v>18000</v>
      </c>
      <c r="F22" s="67">
        <f>SUM(C22:E22)</f>
        <v>53079</v>
      </c>
      <c r="G22" s="79">
        <v>38560</v>
      </c>
      <c r="H22" s="79"/>
      <c r="I22" s="79"/>
      <c r="J22" s="67">
        <f>SUM(F22:I22)</f>
        <v>91639</v>
      </c>
      <c r="K22" s="4"/>
      <c r="L22" s="10"/>
    </row>
    <row r="23" spans="1:12" ht="12.75">
      <c r="A23" s="33"/>
      <c r="B23" s="34" t="s">
        <v>26</v>
      </c>
      <c r="C23" s="77">
        <v>22084</v>
      </c>
      <c r="D23" s="77">
        <v>24996</v>
      </c>
      <c r="E23" s="78">
        <v>21580</v>
      </c>
      <c r="F23" s="67">
        <f>SUM(C23:E23)</f>
        <v>68660</v>
      </c>
      <c r="G23" s="79">
        <v>47778</v>
      </c>
      <c r="H23" s="79"/>
      <c r="I23" s="79"/>
      <c r="J23" s="67">
        <f>SUM(F23:I23)</f>
        <v>116438</v>
      </c>
      <c r="K23" s="4"/>
      <c r="L23" s="10"/>
    </row>
    <row r="24" spans="1:12" ht="13.5" thickBot="1">
      <c r="A24" s="35"/>
      <c r="B24" s="36" t="s">
        <v>12</v>
      </c>
      <c r="C24" s="74">
        <f aca="true" t="shared" si="5" ref="C24:J24">C22/C23</f>
        <v>0.8402010505343235</v>
      </c>
      <c r="D24" s="74">
        <f t="shared" si="5"/>
        <v>0.6610657705232837</v>
      </c>
      <c r="E24" s="75">
        <f t="shared" si="5"/>
        <v>0.8341056533827618</v>
      </c>
      <c r="F24" s="76">
        <f t="shared" si="5"/>
        <v>0.7730702009903874</v>
      </c>
      <c r="G24" s="76">
        <f t="shared" si="5"/>
        <v>0.8070660136464481</v>
      </c>
      <c r="H24" s="76" t="e">
        <f t="shared" si="5"/>
        <v>#DIV/0!</v>
      </c>
      <c r="I24" s="76" t="e">
        <f t="shared" si="5"/>
        <v>#DIV/0!</v>
      </c>
      <c r="J24" s="76">
        <f t="shared" si="5"/>
        <v>0.787019701472028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>
        <v>132</v>
      </c>
      <c r="D26" s="77">
        <v>49</v>
      </c>
      <c r="E26" s="78">
        <v>63</v>
      </c>
      <c r="F26" s="67">
        <f>SUM(C26:E26)</f>
        <v>244</v>
      </c>
      <c r="G26" s="79">
        <v>308</v>
      </c>
      <c r="H26" s="79"/>
      <c r="I26" s="79"/>
      <c r="J26" s="67">
        <f>SUM(F26:I26)</f>
        <v>552</v>
      </c>
      <c r="K26" s="4"/>
      <c r="L26" s="10"/>
    </row>
    <row r="27" spans="1:12" ht="12.75">
      <c r="A27" s="33"/>
      <c r="B27" s="34" t="s">
        <v>32</v>
      </c>
      <c r="C27" s="77">
        <v>150</v>
      </c>
      <c r="D27" s="77">
        <v>52</v>
      </c>
      <c r="E27" s="78">
        <v>64</v>
      </c>
      <c r="F27" s="67">
        <f>SUM(C27:E27)</f>
        <v>266</v>
      </c>
      <c r="G27" s="79">
        <v>347</v>
      </c>
      <c r="H27" s="79"/>
      <c r="I27" s="79"/>
      <c r="J27" s="67">
        <f>SUM(F27:I27)</f>
        <v>613</v>
      </c>
      <c r="K27" s="4"/>
      <c r="L27" s="10"/>
    </row>
    <row r="28" spans="1:12" ht="13.5" thickBot="1">
      <c r="A28" s="35"/>
      <c r="B28" s="36" t="s">
        <v>12</v>
      </c>
      <c r="C28" s="74">
        <f aca="true" t="shared" si="6" ref="C28:J28">C26/C27</f>
        <v>0.88</v>
      </c>
      <c r="D28" s="74">
        <f t="shared" si="6"/>
        <v>0.9423076923076923</v>
      </c>
      <c r="E28" s="75">
        <f t="shared" si="6"/>
        <v>0.984375</v>
      </c>
      <c r="F28" s="76">
        <f t="shared" si="6"/>
        <v>0.9172932330827067</v>
      </c>
      <c r="G28" s="76">
        <f t="shared" si="6"/>
        <v>0.8876080691642652</v>
      </c>
      <c r="H28" s="76" t="e">
        <f t="shared" si="6"/>
        <v>#DIV/0!</v>
      </c>
      <c r="I28" s="76" t="e">
        <f t="shared" si="6"/>
        <v>#DIV/0!</v>
      </c>
      <c r="J28" s="76">
        <f t="shared" si="6"/>
        <v>0.9004893964110929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>
        <v>11</v>
      </c>
      <c r="D30" s="77">
        <v>11</v>
      </c>
      <c r="E30" s="78">
        <v>12</v>
      </c>
      <c r="F30" s="67">
        <f>SUM(C30:E30)</f>
        <v>34</v>
      </c>
      <c r="G30" s="79">
        <v>47</v>
      </c>
      <c r="H30" s="79"/>
      <c r="I30" s="79"/>
      <c r="J30" s="67">
        <f>SUM(F30:I30)</f>
        <v>81</v>
      </c>
      <c r="K30" s="4"/>
      <c r="L30" s="10"/>
    </row>
    <row r="31" spans="1:12" ht="12.75">
      <c r="A31" s="33"/>
      <c r="B31" s="34" t="s">
        <v>34</v>
      </c>
      <c r="C31" s="77">
        <v>12</v>
      </c>
      <c r="D31" s="77">
        <v>12</v>
      </c>
      <c r="E31" s="78">
        <v>13</v>
      </c>
      <c r="F31" s="67">
        <f>SUM(C31:E31)</f>
        <v>37</v>
      </c>
      <c r="G31" s="79">
        <v>51</v>
      </c>
      <c r="H31" s="79"/>
      <c r="I31" s="79"/>
      <c r="J31" s="67">
        <f>SUM(F31:I31)</f>
        <v>88</v>
      </c>
      <c r="K31" s="4"/>
      <c r="L31" s="10"/>
    </row>
    <row r="32" spans="1:12" ht="13.5" thickBot="1">
      <c r="A32" s="35"/>
      <c r="B32" s="36" t="s">
        <v>12</v>
      </c>
      <c r="C32" s="74">
        <f aca="true" t="shared" si="7" ref="C32:J32">C30/C31</f>
        <v>0.9166666666666666</v>
      </c>
      <c r="D32" s="74">
        <f t="shared" si="7"/>
        <v>0.9166666666666666</v>
      </c>
      <c r="E32" s="75">
        <f t="shared" si="7"/>
        <v>0.9230769230769231</v>
      </c>
      <c r="F32" s="76">
        <f t="shared" si="7"/>
        <v>0.918918918918919</v>
      </c>
      <c r="G32" s="76">
        <f t="shared" si="7"/>
        <v>0.9215686274509803</v>
      </c>
      <c r="H32" s="76" t="e">
        <f t="shared" si="7"/>
        <v>#DIV/0!</v>
      </c>
      <c r="I32" s="76" t="e">
        <f t="shared" si="7"/>
        <v>#DIV/0!</v>
      </c>
      <c r="J32" s="76">
        <f t="shared" si="7"/>
        <v>0.9204545454545454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>
        <v>175</v>
      </c>
      <c r="D34" s="77">
        <v>33</v>
      </c>
      <c r="E34" s="78">
        <v>16</v>
      </c>
      <c r="F34" s="67">
        <f>SUM(C34:E34)</f>
        <v>224</v>
      </c>
      <c r="G34" s="79"/>
      <c r="H34" s="79"/>
      <c r="I34" s="79"/>
      <c r="J34" s="67">
        <f>SUM(F34:I34)</f>
        <v>224</v>
      </c>
      <c r="K34" s="4"/>
      <c r="L34" s="10"/>
    </row>
    <row r="35" spans="1:12" ht="12.75">
      <c r="A35" s="33"/>
      <c r="B35" s="34" t="s">
        <v>37</v>
      </c>
      <c r="C35" s="77">
        <v>18</v>
      </c>
      <c r="D35" s="77">
        <v>3</v>
      </c>
      <c r="E35" s="78">
        <v>1</v>
      </c>
      <c r="F35" s="67">
        <f>SUM(C35:E35)</f>
        <v>22</v>
      </c>
      <c r="G35" s="79"/>
      <c r="H35" s="79"/>
      <c r="I35" s="79"/>
      <c r="J35" s="67">
        <f>SUM(F35:I35)</f>
        <v>22</v>
      </c>
      <c r="K35" s="4"/>
      <c r="L35" s="10"/>
    </row>
    <row r="36" spans="1:12" ht="13.5" thickBot="1">
      <c r="A36" s="35"/>
      <c r="B36" s="36" t="s">
        <v>12</v>
      </c>
      <c r="C36" s="80">
        <f aca="true" t="shared" si="8" ref="C36:J36">C34/C35</f>
        <v>9.722222222222221</v>
      </c>
      <c r="D36" s="80">
        <f t="shared" si="8"/>
        <v>11</v>
      </c>
      <c r="E36" s="81">
        <f t="shared" si="8"/>
        <v>16</v>
      </c>
      <c r="F36" s="82">
        <f t="shared" si="8"/>
        <v>10.181818181818182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>
        <f t="shared" si="8"/>
        <v>10.181818181818182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>
        <v>1</v>
      </c>
      <c r="D42" s="34">
        <v>1</v>
      </c>
      <c r="E42" s="39">
        <v>1</v>
      </c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>
        <v>0</v>
      </c>
      <c r="D43" s="34">
        <v>1</v>
      </c>
      <c r="E43" s="39">
        <v>0</v>
      </c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>
        <v>0</v>
      </c>
      <c r="D44" s="36">
        <v>0</v>
      </c>
      <c r="E44" s="51">
        <v>0</v>
      </c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101" t="s">
        <v>60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12.75">
      <c r="A52" s="104" t="s">
        <v>69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</row>
    <row r="53" spans="1:12" ht="12.75">
      <c r="A53" s="104" t="s">
        <v>70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ht="12.7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spans="1:12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7"/>
    </row>
    <row r="56" spans="1:12" ht="12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7"/>
    </row>
    <row r="57" spans="1:12" ht="13.5" thickBo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ht="12.75">
      <c r="A58" s="101" t="s">
        <v>65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3"/>
    </row>
    <row r="59" spans="1:12" ht="12.75">
      <c r="A59" s="95" t="s">
        <v>66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2" ht="12.75">
      <c r="A60" s="95" t="s">
        <v>68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1:12" ht="13.5" thickBot="1">
      <c r="A61" s="98" t="s">
        <v>67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</sheetData>
  <sheetProtection/>
  <mergeCells count="11">
    <mergeCell ref="A51:L51"/>
    <mergeCell ref="A52:L52"/>
    <mergeCell ref="A53:L53"/>
    <mergeCell ref="A54:L54"/>
    <mergeCell ref="A59:L59"/>
    <mergeCell ref="A60:L60"/>
    <mergeCell ref="A61:L61"/>
    <mergeCell ref="A58:L58"/>
    <mergeCell ref="A55:L55"/>
    <mergeCell ref="A56:L56"/>
    <mergeCell ref="A57:L57"/>
  </mergeCells>
  <printOptions/>
  <pageMargins left="0.5" right="0.51" top="1" bottom="0.8" header="0.5" footer="0.5"/>
  <pageSetup fitToHeight="2" fitToWidth="1" horizontalDpi="300" verticalDpi="300" orientation="landscape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T23" sqref="T23"/>
    </sheetView>
  </sheetViews>
  <sheetFormatPr defaultColWidth="9.140625" defaultRowHeight="12.75"/>
  <cols>
    <col min="1" max="1" width="3.2812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/>
    <row r="2" ht="12.75">
      <c r="A2" s="3" t="s">
        <v>3</v>
      </c>
    </row>
    <row r="3" spans="1:5" ht="13.5" thickBot="1">
      <c r="A3" s="3" t="s">
        <v>56</v>
      </c>
      <c r="E3" s="28" t="s">
        <v>57</v>
      </c>
    </row>
    <row r="4" spans="1:12" ht="39" thickBot="1">
      <c r="A4" s="5"/>
      <c r="B4" s="6" t="s">
        <v>79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76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77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78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101" t="s">
        <v>60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12.7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</row>
    <row r="53" spans="1:12" ht="12.7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</row>
    <row r="54" spans="1:12" ht="12.7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spans="1:12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7"/>
    </row>
    <row r="56" spans="1:12" ht="12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7"/>
    </row>
    <row r="57" spans="1:12" ht="13.5" thickBo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ht="12.75">
      <c r="A58" s="101" t="s">
        <v>61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3"/>
    </row>
    <row r="59" spans="1:12" ht="12.75">
      <c r="A59" s="95" t="s">
        <v>62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2" ht="12.75">
      <c r="A60" s="95" t="s">
        <v>63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1:12" ht="13.5" thickBot="1">
      <c r="A61" s="98" t="s">
        <v>64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100"/>
    </row>
  </sheetData>
  <sheetProtection/>
  <mergeCells count="11">
    <mergeCell ref="A51:L51"/>
    <mergeCell ref="A52:L52"/>
    <mergeCell ref="A56:L56"/>
    <mergeCell ref="A61:L61"/>
    <mergeCell ref="A53:L53"/>
    <mergeCell ref="A54:L54"/>
    <mergeCell ref="A55:L55"/>
    <mergeCell ref="A57:L57"/>
    <mergeCell ref="A58:L58"/>
    <mergeCell ref="A59:L59"/>
    <mergeCell ref="A60:L60"/>
  </mergeCells>
  <printOptions/>
  <pageMargins left="0.5" right="0.51" top="1" bottom="0.85" header="0.5" footer="0.5"/>
  <pageSetup cellComments="atEnd" fitToHeight="2" fitToWidth="1" horizontalDpi="300" verticalDpi="300" orientation="landscape" scale="87" r:id="rId3"/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Formulas="1" tabSelected="1" zoomScale="75" zoomScaleNormal="75" zoomScalePageLayoutView="0" workbookViewId="0" topLeftCell="A1">
      <pane ySplit="4" topLeftCell="A20" activePane="bottomLeft" state="frozen"/>
      <selection pane="topLeft" activeCell="A1" sqref="A1"/>
      <selection pane="bottomLeft" activeCell="O18" sqref="O18"/>
    </sheetView>
  </sheetViews>
  <sheetFormatPr defaultColWidth="9.140625" defaultRowHeight="12.75"/>
  <cols>
    <col min="1" max="1" width="3.28125" style="3" customWidth="1"/>
    <col min="2" max="2" width="27.7109375" style="2" customWidth="1"/>
    <col min="3" max="4" width="6.421875" style="2" customWidth="1"/>
    <col min="5" max="5" width="10.00390625" style="2" customWidth="1"/>
    <col min="6" max="12" width="6.421875" style="2" customWidth="1"/>
    <col min="13" max="16384" width="8.8515625" style="2" customWidth="1"/>
  </cols>
  <sheetData>
    <row r="1" ht="12.75">
      <c r="B1" s="3"/>
    </row>
    <row r="2" ht="12.75">
      <c r="B2" s="3" t="s">
        <v>3</v>
      </c>
    </row>
    <row r="3" spans="2:5" ht="13.5" thickBot="1">
      <c r="B3" s="3" t="s">
        <v>56</v>
      </c>
      <c r="E3" s="28" t="s">
        <v>57</v>
      </c>
    </row>
    <row r="4" spans="1:12" ht="48" customHeight="1" thickBot="1">
      <c r="A4" s="5"/>
      <c r="B4" s="6" t="s">
        <v>1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0.6</v>
      </c>
      <c r="L20" s="12">
        <v>0.5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</sheetData>
  <sheetProtection/>
  <printOptions headings="1"/>
  <pageMargins left="0.5" right="0.51" top="1" bottom="0.97" header="0.5" footer="0.5"/>
  <pageSetup fitToHeight="2" fitToWidth="1" horizontalDpi="300" verticalDpi="300" orientation="landscape" scale="72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jh61463</dc:creator>
  <cp:keywords/>
  <dc:description/>
  <cp:lastModifiedBy>Paruch, Susan</cp:lastModifiedBy>
  <cp:lastPrinted>2012-09-12T11:36:27Z</cp:lastPrinted>
  <dcterms:created xsi:type="dcterms:W3CDTF">1997-06-27T16:19:55Z</dcterms:created>
  <dcterms:modified xsi:type="dcterms:W3CDTF">2019-02-12T15:35:43Z</dcterms:modified>
  <cp:category/>
  <cp:version/>
  <cp:contentType/>
  <cp:contentStatus/>
</cp:coreProperties>
</file>